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bedupl-my.sharepoint.com/personal/e_majewska_pracownik_uwb_edu_pl/Documents/Wilno/Programy studiów/Cykl 2022-2023/Pedagogika/Korekta/MEiN/"/>
    </mc:Choice>
  </mc:AlternateContent>
  <xr:revisionPtr revIDLastSave="89" documentId="13_ncr:1_{53A45411-A4D6-4D04-A37E-A4AAF07EB00A}" xr6:coauthVersionLast="47" xr6:coauthVersionMax="47" xr10:uidLastSave="{9160C53A-9A65-40B1-A4E2-542E2E61EDA5}"/>
  <bookViews>
    <workbookView xWindow="-108" yWindow="-108" windowWidth="23256" windowHeight="12456" tabRatio="354" xr2:uid="{00000000-000D-0000-FFFF-FFFF00000000}"/>
  </bookViews>
  <sheets>
    <sheet name="PPiW 2022-2023" sheetId="25" r:id="rId1"/>
    <sheet name="Arkusz1" sheetId="23" r:id="rId2"/>
  </sheets>
  <definedNames>
    <definedName name="_xlnm._FilterDatabase" localSheetId="0" hidden="1">'PPiW 2022-2023'!$A$7:$AM$141</definedName>
    <definedName name="_xlnm.Print_Area" localSheetId="0">'PPiW 2022-2023'!$A$1:$AM$153</definedName>
    <definedName name="_xlnm.Print_Titles" localSheetId="0">'PPiW 2022-2023'!$7:$7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37" i="25" l="1"/>
  <c r="AL137" i="25"/>
  <c r="AK137" i="25"/>
  <c r="AJ137" i="25"/>
  <c r="AI137" i="25"/>
  <c r="AH137" i="25"/>
  <c r="AG137" i="25"/>
  <c r="AF137" i="25"/>
  <c r="AE137" i="25"/>
  <c r="AD137" i="25"/>
  <c r="AC137" i="25"/>
  <c r="AB137" i="25"/>
  <c r="AA137" i="25"/>
  <c r="Z137" i="25"/>
  <c r="Y137" i="25"/>
  <c r="X137" i="25"/>
  <c r="W137" i="25"/>
  <c r="V137" i="25"/>
  <c r="U137" i="25"/>
  <c r="T137" i="25"/>
  <c r="S137" i="25"/>
  <c r="R137" i="25"/>
  <c r="Q137" i="25"/>
  <c r="P137" i="25"/>
  <c r="O137" i="25"/>
  <c r="N137" i="25"/>
  <c r="M137" i="25"/>
  <c r="L137" i="25"/>
  <c r="K137" i="25"/>
  <c r="J137" i="25"/>
  <c r="I137" i="25"/>
  <c r="H137" i="25"/>
  <c r="E137" i="25"/>
  <c r="D137" i="25"/>
  <c r="G136" i="25"/>
  <c r="G135" i="25"/>
  <c r="G134" i="25"/>
  <c r="G133" i="25"/>
  <c r="G132" i="25"/>
  <c r="G131" i="25"/>
  <c r="G130" i="25"/>
  <c r="AJ129" i="25"/>
  <c r="AM128" i="25"/>
  <c r="AL128" i="25"/>
  <c r="AK128" i="25"/>
  <c r="AJ128" i="25"/>
  <c r="AI128" i="25"/>
  <c r="AH128" i="25"/>
  <c r="AG128" i="25"/>
  <c r="AF128" i="25"/>
  <c r="AE128" i="25"/>
  <c r="AD128" i="25"/>
  <c r="AC128" i="25"/>
  <c r="AB128" i="25"/>
  <c r="AA128" i="25"/>
  <c r="Z128" i="25"/>
  <c r="Y128" i="25"/>
  <c r="X128" i="25"/>
  <c r="W128" i="25"/>
  <c r="V128" i="25"/>
  <c r="U128" i="25"/>
  <c r="T128" i="25"/>
  <c r="S128" i="25"/>
  <c r="R128" i="25"/>
  <c r="Q128" i="25"/>
  <c r="P128" i="25"/>
  <c r="O128" i="25"/>
  <c r="N128" i="25"/>
  <c r="M128" i="25"/>
  <c r="L128" i="25"/>
  <c r="K128" i="25"/>
  <c r="J128" i="25"/>
  <c r="I128" i="25"/>
  <c r="H128" i="25"/>
  <c r="F128" i="25"/>
  <c r="E128" i="25"/>
  <c r="D128" i="25"/>
  <c r="G127" i="25"/>
  <c r="G126" i="25"/>
  <c r="G125" i="25"/>
  <c r="G124" i="25"/>
  <c r="AJ123" i="25"/>
  <c r="AM122" i="25"/>
  <c r="AL122" i="25"/>
  <c r="AK122" i="25"/>
  <c r="AJ122" i="25"/>
  <c r="AI122" i="25"/>
  <c r="AH122" i="25"/>
  <c r="AG122" i="25"/>
  <c r="AF122" i="25"/>
  <c r="AE122" i="25"/>
  <c r="AD122" i="25"/>
  <c r="AC122" i="25"/>
  <c r="AB122" i="25"/>
  <c r="AA122" i="25"/>
  <c r="Z122" i="25"/>
  <c r="Y122" i="25"/>
  <c r="X122" i="25"/>
  <c r="W122" i="25"/>
  <c r="V122" i="25"/>
  <c r="U122" i="25"/>
  <c r="T122" i="25"/>
  <c r="S122" i="25"/>
  <c r="R122" i="25"/>
  <c r="Q122" i="25"/>
  <c r="P122" i="25"/>
  <c r="O122" i="25"/>
  <c r="N122" i="25"/>
  <c r="M122" i="25"/>
  <c r="L122" i="25"/>
  <c r="K122" i="25"/>
  <c r="J122" i="25"/>
  <c r="I122" i="25"/>
  <c r="H122" i="25"/>
  <c r="D122" i="25"/>
  <c r="G121" i="25"/>
  <c r="G120" i="25"/>
  <c r="G119" i="25"/>
  <c r="G122" i="25"/>
  <c r="AM117" i="25"/>
  <c r="AL117" i="25"/>
  <c r="AK117" i="25"/>
  <c r="AJ117" i="25"/>
  <c r="AI117" i="25"/>
  <c r="AH117" i="25"/>
  <c r="AG117" i="25"/>
  <c r="AF117" i="25"/>
  <c r="AE117" i="25"/>
  <c r="AD117" i="25"/>
  <c r="AC117" i="25"/>
  <c r="AB117" i="25"/>
  <c r="AA117" i="25"/>
  <c r="Z117" i="25"/>
  <c r="Y117" i="25"/>
  <c r="X117" i="25"/>
  <c r="W117" i="25"/>
  <c r="V117" i="25"/>
  <c r="U117" i="25"/>
  <c r="T117" i="25"/>
  <c r="S117" i="25"/>
  <c r="R117" i="25"/>
  <c r="Q117" i="25"/>
  <c r="P117" i="25"/>
  <c r="O117" i="25"/>
  <c r="N117" i="25"/>
  <c r="M117" i="25"/>
  <c r="L117" i="25"/>
  <c r="K117" i="25"/>
  <c r="J117" i="25"/>
  <c r="I117" i="25"/>
  <c r="H117" i="25"/>
  <c r="E117" i="25"/>
  <c r="D117" i="25"/>
  <c r="G116" i="25"/>
  <c r="G115" i="25"/>
  <c r="G114" i="25"/>
  <c r="G113" i="25"/>
  <c r="AJ112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H111" i="25"/>
  <c r="F111" i="25"/>
  <c r="E111" i="25"/>
  <c r="D111" i="25"/>
  <c r="G110" i="25"/>
  <c r="G109" i="25"/>
  <c r="G111" i="25" s="1"/>
  <c r="G108" i="25"/>
  <c r="AJ107" i="25"/>
  <c r="AM106" i="25"/>
  <c r="AL106" i="25"/>
  <c r="AK106" i="25"/>
  <c r="AJ106" i="25"/>
  <c r="AI106" i="25"/>
  <c r="AH106" i="25"/>
  <c r="AG106" i="25"/>
  <c r="AF106" i="25"/>
  <c r="AE106" i="25"/>
  <c r="AD106" i="25"/>
  <c r="AC106" i="25"/>
  <c r="AB106" i="25"/>
  <c r="AA106" i="25"/>
  <c r="Z106" i="25"/>
  <c r="Z138" i="25" s="1"/>
  <c r="Y106" i="25"/>
  <c r="X106" i="25"/>
  <c r="W106" i="25"/>
  <c r="V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H106" i="25"/>
  <c r="E106" i="25"/>
  <c r="D106" i="25"/>
  <c r="G105" i="25"/>
  <c r="G104" i="25"/>
  <c r="G103" i="25"/>
  <c r="AJ102" i="25"/>
  <c r="AM101" i="25"/>
  <c r="AL101" i="25"/>
  <c r="AK101" i="25"/>
  <c r="AJ101" i="25"/>
  <c r="AI101" i="25"/>
  <c r="AH101" i="25"/>
  <c r="AG101" i="25"/>
  <c r="AF101" i="25"/>
  <c r="AE101" i="25"/>
  <c r="AD101" i="25"/>
  <c r="AC101" i="25"/>
  <c r="AB101" i="25"/>
  <c r="AA101" i="25"/>
  <c r="Z101" i="25"/>
  <c r="Y101" i="25"/>
  <c r="X101" i="25"/>
  <c r="W101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E101" i="25"/>
  <c r="D101" i="25"/>
  <c r="G100" i="25"/>
  <c r="G99" i="25"/>
  <c r="G98" i="25"/>
  <c r="AJ97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D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AJ82" i="25"/>
  <c r="AM81" i="25"/>
  <c r="AL81" i="25"/>
  <c r="AK81" i="25"/>
  <c r="AJ81" i="25"/>
  <c r="AI81" i="25"/>
  <c r="AH81" i="25"/>
  <c r="AG81" i="25"/>
  <c r="AF81" i="25"/>
  <c r="AE81" i="25"/>
  <c r="AD81" i="25"/>
  <c r="AC81" i="25"/>
  <c r="AB81" i="25"/>
  <c r="AA81" i="25"/>
  <c r="Z81" i="25"/>
  <c r="Y81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I81" i="25"/>
  <c r="H81" i="25"/>
  <c r="E81" i="25"/>
  <c r="D81" i="25"/>
  <c r="G80" i="25"/>
  <c r="G81" i="25" s="1"/>
  <c r="G79" i="25"/>
  <c r="AJ78" i="25"/>
  <c r="AM77" i="25"/>
  <c r="AL77" i="25"/>
  <c r="AK77" i="25"/>
  <c r="AJ77" i="25"/>
  <c r="AI77" i="25"/>
  <c r="AH77" i="25"/>
  <c r="AG77" i="25"/>
  <c r="AF77" i="25"/>
  <c r="AE77" i="25"/>
  <c r="AD77" i="25"/>
  <c r="AC77" i="25"/>
  <c r="AB77" i="25"/>
  <c r="AA77" i="25"/>
  <c r="Z77" i="25"/>
  <c r="Y77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E77" i="25"/>
  <c r="D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AJ62" i="25"/>
  <c r="AM61" i="25"/>
  <c r="AL61" i="25"/>
  <c r="AK61" i="25"/>
  <c r="AJ61" i="25"/>
  <c r="AI61" i="25"/>
  <c r="AH61" i="25"/>
  <c r="AG61" i="25"/>
  <c r="AF61" i="25"/>
  <c r="AE61" i="25"/>
  <c r="AD61" i="25"/>
  <c r="AC61" i="25"/>
  <c r="AB61" i="25"/>
  <c r="AB138" i="25" s="1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D61" i="25"/>
  <c r="G60" i="25"/>
  <c r="G59" i="25"/>
  <c r="G58" i="25"/>
  <c r="G57" i="25"/>
  <c r="G56" i="25"/>
  <c r="G55" i="25"/>
  <c r="G54" i="25"/>
  <c r="G53" i="25"/>
  <c r="G52" i="25"/>
  <c r="G51" i="25"/>
  <c r="G50" i="25"/>
  <c r="G61" i="25" s="1"/>
  <c r="G49" i="25"/>
  <c r="G48" i="25"/>
  <c r="G47" i="25"/>
  <c r="G46" i="25"/>
  <c r="G45" i="25"/>
  <c r="G44" i="25"/>
  <c r="AJ43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D42" i="25"/>
  <c r="G41" i="25"/>
  <c r="G40" i="25"/>
  <c r="G39" i="25"/>
  <c r="G38" i="25"/>
  <c r="G37" i="25"/>
  <c r="AJ36" i="25"/>
  <c r="AM35" i="25"/>
  <c r="AL35" i="25"/>
  <c r="AK35" i="25"/>
  <c r="AJ35" i="25"/>
  <c r="AI35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D35" i="25"/>
  <c r="D138" i="25" s="1"/>
  <c r="G34" i="25"/>
  <c r="G33" i="25"/>
  <c r="AJ32" i="25"/>
  <c r="AM31" i="25"/>
  <c r="AL31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F31" i="25"/>
  <c r="X141" i="25" s="1"/>
  <c r="E31" i="25"/>
  <c r="E35" i="25" s="1"/>
  <c r="D31" i="25"/>
  <c r="G30" i="25"/>
  <c r="G29" i="25"/>
  <c r="G28" i="25"/>
  <c r="G27" i="25"/>
  <c r="G26" i="25"/>
  <c r="G25" i="25"/>
  <c r="G24" i="25"/>
  <c r="G23" i="25"/>
  <c r="G22" i="25"/>
  <c r="AJ21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E20" i="25"/>
  <c r="D20" i="25"/>
  <c r="G19" i="25"/>
  <c r="G18" i="25"/>
  <c r="G17" i="25"/>
  <c r="G16" i="25"/>
  <c r="G15" i="25"/>
  <c r="G14" i="25"/>
  <c r="G20" i="25" s="1"/>
  <c r="AJ13" i="25"/>
  <c r="AM12" i="25"/>
  <c r="AL12" i="25"/>
  <c r="AK12" i="25"/>
  <c r="AI12" i="25"/>
  <c r="AH12" i="25"/>
  <c r="AG12" i="25"/>
  <c r="AF12" i="25"/>
  <c r="AE12" i="25"/>
  <c r="AE138" i="25" s="1"/>
  <c r="AD12" i="25"/>
  <c r="AC12" i="25"/>
  <c r="AB12" i="25"/>
  <c r="AA12" i="25"/>
  <c r="Z12" i="25"/>
  <c r="Y12" i="25"/>
  <c r="X12" i="25"/>
  <c r="W12" i="25"/>
  <c r="W138" i="25" s="1"/>
  <c r="V12" i="25"/>
  <c r="U12" i="25"/>
  <c r="T12" i="25"/>
  <c r="S12" i="25"/>
  <c r="R12" i="25"/>
  <c r="Q12" i="25"/>
  <c r="P12" i="25"/>
  <c r="P138" i="25"/>
  <c r="O12" i="25"/>
  <c r="N12" i="25"/>
  <c r="M12" i="25"/>
  <c r="L12" i="25"/>
  <c r="L138" i="25" s="1"/>
  <c r="K12" i="25"/>
  <c r="J12" i="25"/>
  <c r="I12" i="25"/>
  <c r="I138" i="25" s="1"/>
  <c r="H12" i="25"/>
  <c r="H138" i="25" s="1"/>
  <c r="E12" i="25"/>
  <c r="D12" i="25"/>
  <c r="G11" i="25"/>
  <c r="G10" i="25"/>
  <c r="AJ9" i="25"/>
  <c r="AJ12" i="25"/>
  <c r="G9" i="25"/>
  <c r="G12" i="25" s="1"/>
  <c r="Q138" i="25"/>
  <c r="F35" i="25"/>
  <c r="AH141" i="25"/>
  <c r="AF138" i="25" l="1"/>
  <c r="O138" i="25"/>
  <c r="AJ138" i="25"/>
  <c r="AE146" i="25" s="1"/>
  <c r="K138" i="25"/>
  <c r="AH138" i="25"/>
  <c r="J138" i="25"/>
  <c r="G141" i="25" s="1"/>
  <c r="G31" i="25"/>
  <c r="G42" i="25"/>
  <c r="X138" i="25"/>
  <c r="G96" i="25"/>
  <c r="G101" i="25"/>
  <c r="G106" i="25"/>
  <c r="G128" i="25"/>
  <c r="G137" i="25"/>
  <c r="S138" i="25"/>
  <c r="G140" i="25" s="1"/>
  <c r="AI138" i="25"/>
  <c r="AE145" i="25" s="1"/>
  <c r="AA138" i="25"/>
  <c r="R138" i="25"/>
  <c r="M138" i="25"/>
  <c r="T138" i="25"/>
  <c r="AL138" i="25"/>
  <c r="AE147" i="25" s="1"/>
  <c r="U138" i="25"/>
  <c r="AC138" i="25"/>
  <c r="AK138" i="25"/>
  <c r="G77" i="25"/>
  <c r="AG138" i="25"/>
  <c r="G117" i="25"/>
  <c r="AD138" i="25"/>
  <c r="AM138" i="25"/>
  <c r="AE148" i="25" s="1"/>
  <c r="N138" i="25"/>
  <c r="V138" i="25"/>
  <c r="G35" i="25"/>
  <c r="G138" i="25" s="1"/>
  <c r="Y138" i="25"/>
  <c r="W141" i="25"/>
  <c r="E138" i="25"/>
  <c r="AG141" i="25" s="1"/>
  <c r="AF141" i="25"/>
  <c r="AB141" i="25"/>
  <c r="R141" i="25"/>
  <c r="P141" i="25"/>
  <c r="AD141" i="25"/>
  <c r="Z141" i="25"/>
  <c r="V141" i="25"/>
  <c r="T141" i="25"/>
  <c r="AA141" i="25" l="1"/>
  <c r="AE141" i="25"/>
  <c r="S141" i="25"/>
  <c r="U141" i="25"/>
  <c r="Y141" i="25"/>
  <c r="AC141" i="25"/>
  <c r="Q141" i="25"/>
  <c r="O141" i="25"/>
</calcChain>
</file>

<file path=xl/sharedStrings.xml><?xml version="1.0" encoding="utf-8"?>
<sst xmlns="http://schemas.openxmlformats.org/spreadsheetml/2006/main" count="393" uniqueCount="278">
  <si>
    <t>L.P.</t>
  </si>
  <si>
    <t>RAZEM</t>
  </si>
  <si>
    <t>WYKŁADY</t>
  </si>
  <si>
    <t>liczba egz./zal.</t>
  </si>
  <si>
    <t>OGÓŁEM</t>
  </si>
  <si>
    <t xml:space="preserve">                               RAZEM</t>
  </si>
  <si>
    <t>punkty ECTS</t>
  </si>
  <si>
    <t>KOD
przedmiotu 
USOS</t>
  </si>
  <si>
    <t>suma kontrolna 1</t>
  </si>
  <si>
    <t>suma kontrolna 2</t>
  </si>
  <si>
    <t>NAZWA MODUŁU/
NAZWA PRZEDMIOTU</t>
  </si>
  <si>
    <t>Ć/K/L/LEK/SiP/ZT</t>
  </si>
  <si>
    <t>Ochrona własności intelektualnej</t>
  </si>
  <si>
    <t>Podstawy edukacji matematycznej</t>
  </si>
  <si>
    <t>Podstawy edukacji informatycznej</t>
  </si>
  <si>
    <t>Podstawy edukacji plastycznej</t>
  </si>
  <si>
    <t>Podstawy edukacji muzycznej</t>
  </si>
  <si>
    <t>Podstawy edukacji technicznej</t>
  </si>
  <si>
    <t>Podstawy wychowania fizycznego</t>
  </si>
  <si>
    <t>Podstawy edukacji zdrowotnej</t>
  </si>
  <si>
    <t>Pedagogika wczesnoszkolna</t>
  </si>
  <si>
    <t>Pedagogika przedszkolna</t>
  </si>
  <si>
    <t>Emisja głosu</t>
  </si>
  <si>
    <t>Teoria wychowania</t>
  </si>
  <si>
    <t>Pedagogika międzykulturowa</t>
  </si>
  <si>
    <t>Socjologia edukacji</t>
  </si>
  <si>
    <t>Pedagogika społeczna</t>
  </si>
  <si>
    <t>Współczesne koncepcje dziecka i dzieciństwa</t>
  </si>
  <si>
    <t>Podstawy edukacji literackiej</t>
  </si>
  <si>
    <t>Edukacja polonistyczna</t>
  </si>
  <si>
    <t>Edukacja matematyczna</t>
  </si>
  <si>
    <t>Edukacja informatyczna</t>
  </si>
  <si>
    <t>Edukacja plastyczna</t>
  </si>
  <si>
    <t>Edukacja muzyczna</t>
  </si>
  <si>
    <t>Edukacja techniczna</t>
  </si>
  <si>
    <t>Edukacja zdrowotna</t>
  </si>
  <si>
    <t xml:space="preserve">Pedeutologia </t>
  </si>
  <si>
    <t xml:space="preserve">Podstawy pedagogiki specjalnej </t>
  </si>
  <si>
    <t>Zajęcia korekcyjno-kompensacyjne w szkole</t>
  </si>
  <si>
    <t>Psychologia rozwojowa</t>
  </si>
  <si>
    <t>Psychologia różnic indywidualnych</t>
  </si>
  <si>
    <t>Psychologia uczenia się</t>
  </si>
  <si>
    <t>Psychologia rozwoju osobistego nauczycieli</t>
  </si>
  <si>
    <t>Język obcy w edukacji dziecka</t>
  </si>
  <si>
    <t xml:space="preserve">Diagnostyka pedagogiczna </t>
  </si>
  <si>
    <t xml:space="preserve">Ewaluacja edukacyjna w przedszkolu i szkole </t>
  </si>
  <si>
    <t xml:space="preserve">Praktyka cięgła w szkole </t>
  </si>
  <si>
    <t>I rok</t>
  </si>
  <si>
    <t>II rok</t>
  </si>
  <si>
    <t>III rok</t>
  </si>
  <si>
    <t>IV rok</t>
  </si>
  <si>
    <t>V rok</t>
  </si>
  <si>
    <t>Liczba godzin zajęć</t>
  </si>
  <si>
    <t>1 sem.</t>
  </si>
  <si>
    <t>2 sem.</t>
  </si>
  <si>
    <t>3 sem.</t>
  </si>
  <si>
    <t>4 sem.</t>
  </si>
  <si>
    <t>5 sem.</t>
  </si>
  <si>
    <t>6 sem.</t>
  </si>
  <si>
    <t>Podstawy metodologii nauk społecznych</t>
  </si>
  <si>
    <t xml:space="preserve">Pedagogika ogólna </t>
  </si>
  <si>
    <t xml:space="preserve">Historia wychowania </t>
  </si>
  <si>
    <t>Metody badań ilościowych</t>
  </si>
  <si>
    <t>Metody badań jakościowych</t>
  </si>
  <si>
    <t>7 sem.</t>
  </si>
  <si>
    <t>8 sem.</t>
  </si>
  <si>
    <t>9 sem.</t>
  </si>
  <si>
    <t>10 sem.</t>
  </si>
  <si>
    <t>Edukacja dziecka na świecie</t>
  </si>
  <si>
    <t>Planowanie i dokumentacja pracy w przedszkolu</t>
  </si>
  <si>
    <t xml:space="preserve">Podstawy edukacji językowej </t>
  </si>
  <si>
    <t>Filozoficzne podstawy wychowania</t>
  </si>
  <si>
    <t>Wprowadzenie do pedagogiki porównawczej</t>
  </si>
  <si>
    <t>1</t>
  </si>
  <si>
    <t>2</t>
  </si>
  <si>
    <t>7</t>
  </si>
  <si>
    <t>4</t>
  </si>
  <si>
    <t>5</t>
  </si>
  <si>
    <t>3</t>
  </si>
  <si>
    <t>6</t>
  </si>
  <si>
    <t>8</t>
  </si>
  <si>
    <t>9</t>
  </si>
  <si>
    <t>10</t>
  </si>
  <si>
    <t>Edukacja w zakresie wychowania fizycznego</t>
  </si>
  <si>
    <t xml:space="preserve">Praktyka ciągła w przedszkolu </t>
  </si>
  <si>
    <t>lab</t>
  </si>
  <si>
    <t>Podstawy psychologii ogólnej</t>
  </si>
  <si>
    <t>Podstawy dydaktyki</t>
  </si>
  <si>
    <t>Edukacja społeczno-przyrodnicza</t>
  </si>
  <si>
    <t>Monitorowanie i ocenianie osiągnięć rozwojowych uczniów</t>
  </si>
  <si>
    <t>Aktywność intelektualna dziecka</t>
  </si>
  <si>
    <t>Edukacja artystyczna dziecka</t>
  </si>
  <si>
    <t>Edukacja twórcza dziecka</t>
  </si>
  <si>
    <t>Adaptacja dziecka w przedszkolu</t>
  </si>
  <si>
    <t>Adaptacja uczniów z doświadczeniem migracji</t>
  </si>
  <si>
    <t>Punkty ECTS uzyskiwane 
w ramach zajęć:</t>
  </si>
  <si>
    <t>do wyboru</t>
  </si>
  <si>
    <t>z bezpośrednim udziałem nauczycieli akademickich lub innych osób prowadzących zajęcia i studentów</t>
  </si>
  <si>
    <t>związanych z prowadzoną w uczelni działalnością naukową w dyscyplinie lub dyscyplinach, do których przyporządkowany jest kierunek studiów, dla studiów o profilu ogólnoakademickim</t>
  </si>
  <si>
    <t>kształtujących umiejętności praktyczne, dla studiów o profilu praktycznymn</t>
  </si>
  <si>
    <t xml:space="preserve">z dziedziny nauk humanistycznych lub nauk społecznych*   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</si>
  <si>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</si>
  <si>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</si>
  <si>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</si>
  <si>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</si>
  <si>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</si>
  <si>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 xml:space="preserve">EMINARIA/
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</si>
  <si>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
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</si>
  <si>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Język obcy  cz.1</t>
  </si>
  <si>
    <t>Język obcy  cz.2</t>
  </si>
  <si>
    <t>Język obcy  cz.3</t>
  </si>
  <si>
    <t>Język obcy  cz.4</t>
  </si>
  <si>
    <t>Zaliczenie po semestrze</t>
  </si>
  <si>
    <t>Egzamin po semestrze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</si>
  <si>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</si>
  <si>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</si>
  <si>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</si>
  <si>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</si>
  <si>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</si>
  <si>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</si>
  <si>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Praktyka ogólnopedagogiczna</t>
  </si>
  <si>
    <t>Podstawy komunikacji międzykulturowej</t>
  </si>
  <si>
    <t>Metodyka wczesnego nauczania języka angielskiego</t>
  </si>
  <si>
    <t xml:space="preserve">Diagnoza uczniów ze specjalnymi potrzebami edukacyjnymi </t>
  </si>
  <si>
    <t>Praktyka wychowawczo - dydaktyczna nieciągła (przedszkole) cz. I</t>
  </si>
  <si>
    <t>Praktyka wychowawczo - dydaktyczna nieciągła (szkoła) cz. I</t>
  </si>
  <si>
    <t>Praktyka wychowawczo - dydaktyczna nieciągła (przedszkole) cz. II</t>
  </si>
  <si>
    <t>Praktyka wychowawczo - dydaktyczna nieciągła (szkoła) cz. II</t>
  </si>
  <si>
    <t>Koncepcje nauczania i uczenia się języka obcego</t>
  </si>
  <si>
    <t xml:space="preserve">Metodyka wychowania w przedszkolu </t>
  </si>
  <si>
    <t>Metodyka nauczania języka litewskiego</t>
  </si>
  <si>
    <t>Repetytorium z języka polskiego 1</t>
  </si>
  <si>
    <t>Repetytorium z języka polskiego 2</t>
  </si>
  <si>
    <t>400-PS5-1WF1</t>
  </si>
  <si>
    <t>400-PS5-1WF2</t>
  </si>
  <si>
    <t>400-PS5-1PPO</t>
  </si>
  <si>
    <t>400-PS5-1PRO</t>
  </si>
  <si>
    <t>400-PS5-1PRI</t>
  </si>
  <si>
    <t>400-PS5-1PSU</t>
  </si>
  <si>
    <t>400-PS5-1TTW/ 400-PS5-1PTW</t>
  </si>
  <si>
    <t>400-PS5-1HWY</t>
  </si>
  <si>
    <t>400-PS5-1TWY</t>
  </si>
  <si>
    <t>400-PS5-1PMK</t>
  </si>
  <si>
    <t>400-PS5-1SED</t>
  </si>
  <si>
    <t>400-PS5-1POG</t>
  </si>
  <si>
    <t>400-PS5-1EZN/ 400-PS5-1DZN</t>
  </si>
  <si>
    <t>400-PS5-1PES</t>
  </si>
  <si>
    <t>400-PS5-1PDY</t>
  </si>
  <si>
    <t>400-PS5-1FPW</t>
  </si>
  <si>
    <t>400-PS5-2PPR</t>
  </si>
  <si>
    <t>400-PS5-2PWC</t>
  </si>
  <si>
    <t>400-PS5-1PEL</t>
  </si>
  <si>
    <t>400-PS5-1PEI</t>
  </si>
  <si>
    <t>400-PS5-2PEP</t>
  </si>
  <si>
    <t>400-PS5-2PEM</t>
  </si>
  <si>
    <t>400-PS5-2PET</t>
  </si>
  <si>
    <t>400-PS5-2PWF</t>
  </si>
  <si>
    <t>400-PS5-2PEZ</t>
  </si>
  <si>
    <t>400-PS5-2PKM</t>
  </si>
  <si>
    <t>400-PS5-1JO1</t>
  </si>
  <si>
    <t>400-PS5-1JO2</t>
  </si>
  <si>
    <t>400-PS5-2JO3</t>
  </si>
  <si>
    <t>400-PS5-2JO4</t>
  </si>
  <si>
    <t>400-PS5-3ESP</t>
  </si>
  <si>
    <t>400-PS5-2EDP</t>
  </si>
  <si>
    <t>400-PS5-2EDM</t>
  </si>
  <si>
    <t>400-PS5-2ETD</t>
  </si>
  <si>
    <t>400-PS5-2APR</t>
  </si>
  <si>
    <t>400-PS5-2PED</t>
  </si>
  <si>
    <t>400-PS5-1EMG</t>
  </si>
  <si>
    <t>400-PS5-2PRO</t>
  </si>
  <si>
    <t>Grupa Zajęć_1 PRZEDMIOTY KSZTAŁCENIA OGÓLNEGO</t>
  </si>
  <si>
    <t xml:space="preserve">Grupa Zajęć_15  MODUŁ DYPLOMOWY </t>
  </si>
  <si>
    <t xml:space="preserve">Metodyka kształcenia zintegrowanego w klasach I - IV szkoły podstawowej </t>
  </si>
  <si>
    <t>Podstawy edukacji społeczno-przyrodniczej</t>
  </si>
  <si>
    <t>Metodyka nauczania języka obcego w klasach I- IV</t>
  </si>
  <si>
    <t>Seminarium magisterskie  cz.1</t>
  </si>
  <si>
    <t>Seminarium magisterskie  cz.2</t>
  </si>
  <si>
    <t>Seminarium magisterskie  cz.3</t>
  </si>
  <si>
    <t>Seminarium magisterskie  cz.4</t>
  </si>
  <si>
    <t>pedagogika - 54% (dyscyplina wiodąca), psychologia - 13%, nauki socjologiczne - 12%, filozofia - 7%, nauki o zdrowiu - 7%, nauki o komunikacji społecznej i mediach - 7%</t>
  </si>
  <si>
    <t>400-PS5-2TWP/ 400-PS5-2AUT</t>
  </si>
  <si>
    <t>*** student wybiera do realizacji jeden z wymienionych przedmiotów lub inny zgłoszony w danym roku akademickim</t>
  </si>
  <si>
    <t>** studenci posiadający orzeczenie o niepełnosprawności realizują zajęcia alternatywne organizowane przez uczelnię</t>
  </si>
  <si>
    <r>
      <t xml:space="preserve">Polityka i prawo oświatowe w Polsce i na Litwie </t>
    </r>
    <r>
      <rPr>
        <b/>
        <sz val="11"/>
        <rFont val="Times New Roman"/>
        <family val="1"/>
        <charset val="238"/>
      </rPr>
      <t xml:space="preserve">lub </t>
    </r>
    <r>
      <rPr>
        <sz val="11"/>
        <rFont val="Times New Roman"/>
        <family val="1"/>
        <charset val="238"/>
      </rPr>
      <t>Organizacja oświaty w świetle regulacji prawnych***</t>
    </r>
  </si>
  <si>
    <r>
      <t xml:space="preserve">Edukacja regionalna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Tematyka lokalna w edukacji dzieci***</t>
    </r>
  </si>
  <si>
    <r>
      <t xml:space="preserve">Trening twórczości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Pedagogika twórczości***</t>
    </r>
  </si>
  <si>
    <t>Wychowanie fizyczne 1**</t>
  </si>
  <si>
    <t>Wychowanie fizyczne 2**</t>
  </si>
  <si>
    <t>Fachowa terminologia w j. litewskim</t>
  </si>
  <si>
    <t>400-PS5-2PEU/ 400-PS5-2AND</t>
  </si>
  <si>
    <t>Bezpieczeństwo i higiena pracy - obowiązkowe szkolenie w wymiarze 5 godzin w semestrze 1</t>
  </si>
  <si>
    <r>
      <t xml:space="preserve">Etyka zawodu nauczyciela </t>
    </r>
    <r>
      <rPr>
        <b/>
        <sz val="11"/>
        <rFont val="Times New Roman"/>
        <family val="1"/>
        <charset val="238"/>
      </rPr>
      <t>lub</t>
    </r>
    <r>
      <rPr>
        <sz val="11"/>
        <rFont val="Times New Roman"/>
        <family val="1"/>
        <charset val="238"/>
      </rPr>
      <t xml:space="preserve"> Deontologia zawodu nauczyciela***</t>
    </r>
  </si>
  <si>
    <r>
      <t xml:space="preserve">Podstawy edukacji ustawicznej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Andragogika***</t>
    </r>
  </si>
  <si>
    <r>
      <t xml:space="preserve">Aktywność prozdrowotna dziecka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Rozbudzanie świadomości ekologicznej***</t>
    </r>
  </si>
  <si>
    <r>
      <t xml:space="preserve">Zabawa dziecka i aktywność społeczna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Autonomia dzieci w przedszkolu***</t>
    </r>
  </si>
  <si>
    <r>
      <t xml:space="preserve">Warsztaty pracy z rodziną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Trening umiejętności wychowawczych***</t>
    </r>
  </si>
  <si>
    <r>
      <t xml:space="preserve">Indywidualizacja w pracy z uczniami </t>
    </r>
    <r>
      <rPr>
        <b/>
        <sz val="11"/>
        <rFont val="Times New Roman"/>
        <family val="1"/>
        <charset val="238"/>
      </rPr>
      <t>lub</t>
    </r>
    <r>
      <rPr>
        <sz val="11"/>
        <rFont val="Times New Roman"/>
        <family val="1"/>
        <charset val="238"/>
      </rPr>
      <t xml:space="preserve"> Praca z uczniem o specjalnych potrzebach wychowawczych***</t>
    </r>
  </si>
  <si>
    <r>
      <t xml:space="preserve">Środowisko edukacyjne uczniów klas I-IV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Współczesne tendencje w edukacji wczesnoszkolnej***</t>
    </r>
  </si>
  <si>
    <r>
      <t xml:space="preserve">Edukacja włączająca </t>
    </r>
    <r>
      <rPr>
        <b/>
        <sz val="12"/>
        <rFont val="Times New Roman"/>
        <family val="1"/>
        <charset val="238"/>
      </rPr>
      <t>lub</t>
    </r>
    <r>
      <rPr>
        <sz val="12"/>
        <rFont val="Times New Roman"/>
        <family val="1"/>
        <charset val="238"/>
      </rPr>
      <t xml:space="preserve"> Praca z dziećmi o zróżnicowanych potrzebach edukacyjnych***</t>
    </r>
  </si>
  <si>
    <r>
      <t xml:space="preserve">Szkoła i przedszkole jako organizacja ucząca się </t>
    </r>
    <r>
      <rPr>
        <b/>
        <sz val="11"/>
        <rFont val="Times New Roman"/>
        <family val="1"/>
        <charset val="238"/>
      </rPr>
      <t xml:space="preserve">lub </t>
    </r>
    <r>
      <rPr>
        <sz val="11"/>
        <rFont val="Times New Roman"/>
        <family val="1"/>
        <charset val="238"/>
      </rPr>
      <t xml:space="preserve">Funkcjonowanie uczącej się szkoły*** </t>
    </r>
  </si>
  <si>
    <r>
      <t xml:space="preserve">Teoria i praktyka wystąpień publicznych </t>
    </r>
    <r>
      <rPr>
        <b/>
        <sz val="11"/>
        <rFont val="Times New Roman"/>
        <family val="1"/>
        <charset val="238"/>
      </rPr>
      <t>lub</t>
    </r>
    <r>
      <rPr>
        <sz val="11"/>
        <rFont val="Times New Roman"/>
        <family val="1"/>
        <charset val="238"/>
      </rPr>
      <t xml:space="preserve"> Autoprezentacja***</t>
    </r>
  </si>
  <si>
    <r>
      <t xml:space="preserve">Kultura języka </t>
    </r>
    <r>
      <rPr>
        <b/>
        <sz val="11"/>
        <rFont val="Times New Roman"/>
        <family val="1"/>
        <charset val="238"/>
      </rPr>
      <t>lub</t>
    </r>
    <r>
      <rPr>
        <sz val="11"/>
        <rFont val="Times New Roman"/>
        <family val="1"/>
        <charset val="238"/>
      </rPr>
      <t xml:space="preserve"> Trening umiejętności komunikowania się***  </t>
    </r>
  </si>
  <si>
    <r>
      <t xml:space="preserve">2. </t>
    </r>
    <r>
      <rPr>
        <b/>
        <sz val="12"/>
        <color indexed="8"/>
        <rFont val="Times New Roman"/>
        <family val="1"/>
        <charset val="238"/>
      </rPr>
      <t>Przewidywany harmonogram realizacji programu studiów w poszczególnych semestrach i latach cyklu kształcenia</t>
    </r>
  </si>
  <si>
    <t>Grupa Zajęć_16 KOMPETENCJE PRAKTYCZNE NAUCZYCIELA</t>
  </si>
  <si>
    <r>
      <rPr>
        <b/>
        <sz val="11"/>
        <rFont val="Times New Roman"/>
        <family val="1"/>
        <charset val="238"/>
      </rPr>
      <t>Grupa Zajęć_14</t>
    </r>
    <r>
      <rPr>
        <b/>
        <sz val="12"/>
        <rFont val="Times New Roman"/>
        <family val="1"/>
        <charset val="238"/>
      </rPr>
      <t xml:space="preserve"> METODOLOGIA BADAŃ NAUKOWYCH </t>
    </r>
  </si>
  <si>
    <t>Grupa Zajęć_13 KULTURA JĘZYKA</t>
  </si>
  <si>
    <t>Grupa Zajęć_12 PODSTAWY DIAGNOSTYKI EDUKACYJNEJ DLA NAUCZYCIELI</t>
  </si>
  <si>
    <t>Grupa Zajęć_11 ORGANIZACJA PRACY PRZEDSZKOLA I SZKOŁY Z ELEMENTAMI PRAWA OŚWIATOWEGO</t>
  </si>
  <si>
    <t>Grupa Zajęć_10 DZIECKO W PRZEDSZKOLU I SZKOLE ZE SPECJALNYMI POTRZEBAMI EDUKACYJNYMI</t>
  </si>
  <si>
    <t>Grupa Zajęć_9 SPOSOBY WSPIERANIA DZIECI W WIEKU PRZEDSZKOLNYM  I MŁODSZYM SZKOLNYM</t>
  </si>
  <si>
    <t>Grupa Zajęć_8 PSYCHOLOGICZNE I PEDAGOGICZNE PODSTAWY NAUCZANIA JĘZYKA OBCEGO</t>
  </si>
  <si>
    <t>Grupa Zajęć_7 KOMPETENCJE METODYCZNE NAUCZYCIELA PRZEDSZKOLA I SZKOŁY</t>
  </si>
  <si>
    <t>Grupa Zajęć_6 KOMPETENCJE MERYTORYCZNE NAUCZYCIELA  PRZEDSZKOLA I KLAS I - IV</t>
  </si>
  <si>
    <t>Grupa Zajęć_5 PODSTAWY PEDAGOGIKI PRZEDSZKOLNEJ I WCZESNOSZKOLNEJ</t>
  </si>
  <si>
    <t>Grupa Zajęć_4 PODSTAWY DYDAKTYKI NAUCZANIA ZINTEGROWANEGO</t>
  </si>
  <si>
    <t>Grupa Zajęć_3 PODSTAWY DZIAŁAŃ PEDAGOGICZNYCH</t>
  </si>
  <si>
    <t>Grupa Zajęć_2 PODSTAWY PSYCHOLOGII DLA NAUCZYCIELI</t>
  </si>
  <si>
    <t>400-PS5-2PPS</t>
  </si>
  <si>
    <t xml:space="preserve"> 400-PS5-1BHP</t>
  </si>
  <si>
    <r>
      <t xml:space="preserve">Edukacja spersonalizowana w przedszkolu </t>
    </r>
    <r>
      <rPr>
        <b/>
        <sz val="12"/>
        <rFont val="Times New Roman"/>
        <family val="1"/>
        <charset val="238"/>
      </rPr>
      <t xml:space="preserve">lub </t>
    </r>
    <r>
      <rPr>
        <sz val="12"/>
        <rFont val="Times New Roman"/>
        <family val="1"/>
        <charset val="238"/>
      </rPr>
      <t>Edukacjia etyczna z metodyką***</t>
    </r>
  </si>
  <si>
    <t>540-PS5-4OWI</t>
  </si>
  <si>
    <t>540-PS5-5PRN</t>
  </si>
  <si>
    <t>540-PS5-4WPP</t>
  </si>
  <si>
    <t>540-PS5-4MKZ</t>
  </si>
  <si>
    <t>540-PS5-5WKD</t>
  </si>
  <si>
    <t>540-PS5-5EDS</t>
  </si>
  <si>
    <t>540-PS5-3PEJ</t>
  </si>
  <si>
    <t>540-PS5-3PEM</t>
  </si>
  <si>
    <t>540-PS5-3PES</t>
  </si>
  <si>
    <t>540-PS5-4RJP1</t>
  </si>
  <si>
    <t>540-PS5-4RJP2</t>
  </si>
  <si>
    <t>540-PS5-3EPO</t>
  </si>
  <si>
    <t>540-PS5-4MNJ</t>
  </si>
  <si>
    <t>540-PS5-3EDM</t>
  </si>
  <si>
    <t>540-PS5-3EIN</t>
  </si>
  <si>
    <t>540-PS5-4EDT</t>
  </si>
  <si>
    <t>540-PS5-4EDZ</t>
  </si>
  <si>
    <t>540-PS5-4EWF</t>
  </si>
  <si>
    <t>540-PS5-4EDR/ 540-PS5-4TLD</t>
  </si>
  <si>
    <t>540-PS5-3MWP</t>
  </si>
  <si>
    <t>540-PS5-3MNL</t>
  </si>
  <si>
    <t>540-PS5-4MNA</t>
  </si>
  <si>
    <t>540-PS5-5JOE</t>
  </si>
  <si>
    <t>540-PS5-5KNU</t>
  </si>
  <si>
    <t>540-PS5-3AID</t>
  </si>
  <si>
    <t>540-PS5-3EAD</t>
  </si>
  <si>
    <t>540-PS5-4APD/ 540-PS5-4RSE</t>
  </si>
  <si>
    <t>540-PS5-3ZDA/ 540-PS5-3ADP</t>
  </si>
  <si>
    <t>540-PS5-5ESP/ 540-PS5-5EEM</t>
  </si>
  <si>
    <t>540-PS5-5PDP</t>
  </si>
  <si>
    <t>540-PS5-4WPR/ 540-PS5-4TUW</t>
  </si>
  <si>
    <t>540-PS5-3ADM</t>
  </si>
  <si>
    <t>540-PS5-5IPU/ 540-PS5-5PSP</t>
  </si>
  <si>
    <t>540-PS5-5SEU/ 540-PS5-5WTE</t>
  </si>
  <si>
    <t>540-PS5-5MOO</t>
  </si>
  <si>
    <t>540-PS5-5ZKK</t>
  </si>
  <si>
    <t>540-PS5-4EDW/ 540-PS5-4ZPE</t>
  </si>
  <si>
    <t>540-PS5-5PPL/ 540-PS5-5ORP</t>
  </si>
  <si>
    <t>540-PS5-4SPO/ 540-PS5-4FUS</t>
  </si>
  <si>
    <t>540-PS5-4DIP</t>
  </si>
  <si>
    <t>540-PS5-5DUS</t>
  </si>
  <si>
    <t>540-PS5-5EPS</t>
  </si>
  <si>
    <t>540-PS5-5KUJ/ 540-PS5-5TUK</t>
  </si>
  <si>
    <t>540-PS5-5FTL</t>
  </si>
  <si>
    <t>540-PS5-3MNS</t>
  </si>
  <si>
    <t>540-PS5-4MBI</t>
  </si>
  <si>
    <t>540-PS5-4MBJ</t>
  </si>
  <si>
    <t>540-PS5-4SM1</t>
  </si>
  <si>
    <t>540-PS5-4SM2</t>
  </si>
  <si>
    <t>540-PS5-5SM3</t>
  </si>
  <si>
    <t>540-PS5-5SM4</t>
  </si>
  <si>
    <t>540-PS5-3PWP1</t>
  </si>
  <si>
    <t>540-PS5-3PWS1</t>
  </si>
  <si>
    <t>540-PS5-4PWP2</t>
  </si>
  <si>
    <t>540-PS5-4PWS2</t>
  </si>
  <si>
    <t>540-PS5-5PCP</t>
  </si>
  <si>
    <t>540-PS5-5PCS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</si>
</sst>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 CE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2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textRotation="90" wrapText="1" shrinkToFit="1"/>
      <protection locked="0"/>
    </xf>
    <xf numFmtId="49" fontId="7" fillId="0" borderId="1" xfId="0" applyNumberFormat="1" applyFont="1" applyBorder="1" applyAlignment="1" applyProtection="1">
      <alignment horizontal="center" textRotation="90" wrapText="1" shrinkToFit="1"/>
      <protection locked="0"/>
    </xf>
    <xf numFmtId="0" fontId="7" fillId="2" borderId="1" xfId="0" applyFont="1" applyFill="1" applyBorder="1" applyAlignment="1" applyProtection="1">
      <alignment horizontal="center" textRotation="90" shrinkToFit="1"/>
      <protection locked="0"/>
    </xf>
    <xf numFmtId="0" fontId="7" fillId="0" borderId="1" xfId="0" applyFont="1" applyBorder="1" applyAlignment="1" applyProtection="1">
      <alignment horizontal="center" textRotation="90" shrinkToFit="1"/>
      <protection locked="0"/>
    </xf>
    <xf numFmtId="0" fontId="7" fillId="0" borderId="1" xfId="0" applyFont="1" applyBorder="1" applyAlignment="1" applyProtection="1">
      <alignment horizontal="center" textRotation="90" wrapText="1"/>
      <protection locked="0"/>
    </xf>
    <xf numFmtId="0" fontId="7" fillId="0" borderId="2" xfId="0" applyFont="1" applyBorder="1" applyAlignment="1" applyProtection="1">
      <alignment horizontal="center" textRotation="90" wrapText="1" shrinkToFit="1"/>
      <protection locked="0"/>
    </xf>
    <xf numFmtId="0" fontId="7" fillId="0" borderId="3" xfId="0" applyFont="1" applyBorder="1" applyAlignment="1" applyProtection="1">
      <alignment horizontal="center" textRotation="90" shrinkToFit="1"/>
      <protection locked="0"/>
    </xf>
    <xf numFmtId="0" fontId="7" fillId="0" borderId="4" xfId="0" applyFont="1" applyBorder="1" applyAlignment="1" applyProtection="1">
      <alignment horizontal="center" textRotation="90" shrinkToFit="1"/>
      <protection locked="0"/>
    </xf>
    <xf numFmtId="0" fontId="7" fillId="0" borderId="2" xfId="0" applyFont="1" applyBorder="1" applyAlignment="1" applyProtection="1">
      <alignment horizontal="center" textRotation="90" shrinkToFit="1"/>
      <protection locked="0"/>
    </xf>
    <xf numFmtId="0" fontId="7" fillId="0" borderId="5" xfId="0" applyFont="1" applyBorder="1" applyAlignment="1" applyProtection="1">
      <alignment horizontal="center" textRotation="90" shrinkToFit="1"/>
      <protection locked="0"/>
    </xf>
    <xf numFmtId="0" fontId="7" fillId="0" borderId="6" xfId="0" applyFont="1" applyBorder="1" applyAlignment="1" applyProtection="1">
      <alignment horizontal="center" textRotation="90" shrinkToFit="1"/>
      <protection locked="0"/>
    </xf>
    <xf numFmtId="0" fontId="7" fillId="0" borderId="7" xfId="0" applyFont="1" applyBorder="1" applyAlignment="1" applyProtection="1">
      <alignment horizontal="center" textRotation="90" shrinkToFit="1"/>
      <protection locked="0"/>
    </xf>
    <xf numFmtId="0" fontId="2" fillId="0" borderId="1" xfId="0" applyFont="1" applyBorder="1" applyAlignment="1" applyProtection="1">
      <alignment horizontal="center" textRotation="90" wrapText="1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" xfId="0" quotePrefix="1" applyFont="1" applyBorder="1" applyAlignment="1" applyProtection="1">
      <alignment horizontal="center" vertical="center" shrinkToFit="1"/>
      <protection locked="0"/>
    </xf>
    <xf numFmtId="49" fontId="10" fillId="0" borderId="1" xfId="0" quotePrefix="1" applyNumberFormat="1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0" fillId="5" borderId="1" xfId="0" applyFont="1" applyFill="1" applyBorder="1" applyAlignment="1" applyProtection="1">
      <alignment horizontal="center" vertical="center" shrinkToFit="1"/>
      <protection locked="0"/>
    </xf>
    <xf numFmtId="49" fontId="10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5" borderId="2" xfId="0" applyFont="1" applyFill="1" applyBorder="1" applyAlignment="1" applyProtection="1">
      <alignment horizontal="center" vertical="center" shrinkToFit="1"/>
      <protection locked="0"/>
    </xf>
    <xf numFmtId="0" fontId="10" fillId="5" borderId="3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6" borderId="0" xfId="0" applyFont="1" applyFill="1" applyAlignment="1" applyProtection="1">
      <alignment horizontal="center" vertical="center" shrinkToFit="1"/>
      <protection locked="0"/>
    </xf>
    <xf numFmtId="49" fontId="8" fillId="6" borderId="0" xfId="0" applyNumberFormat="1" applyFont="1" applyFill="1" applyAlignment="1" applyProtection="1">
      <alignment horizontal="center" vertical="center" shrinkToFit="1"/>
      <protection locked="0"/>
    </xf>
    <xf numFmtId="0" fontId="10" fillId="6" borderId="0" xfId="0" applyFont="1" applyFill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quotePrefix="1" applyNumberFormat="1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8" xfId="0" quotePrefix="1" applyFont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6" borderId="12" xfId="0" applyFont="1" applyFill="1" applyBorder="1" applyAlignment="1" applyProtection="1">
      <alignment horizontal="center" vertical="center" shrinkToFit="1"/>
      <protection locked="0"/>
    </xf>
    <xf numFmtId="49" fontId="8" fillId="6" borderId="12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12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vertical="center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1" xfId="0" quotePrefix="1" applyFont="1" applyFill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6" borderId="14" xfId="0" applyFont="1" applyFill="1" applyBorder="1" applyAlignment="1" applyProtection="1">
      <alignment vertical="center"/>
      <protection locked="0"/>
    </xf>
    <xf numFmtId="49" fontId="10" fillId="6" borderId="12" xfId="0" applyNumberFormat="1" applyFont="1" applyFill="1" applyBorder="1" applyAlignment="1" applyProtection="1">
      <alignment horizontal="left" vertical="center" shrinkToFit="1"/>
      <protection locked="0"/>
    </xf>
    <xf numFmtId="49" fontId="10" fillId="6" borderId="12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12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6" borderId="12" xfId="0" applyFont="1" applyFill="1" applyBorder="1" applyAlignment="1">
      <alignment horizontal="center" vertical="center"/>
    </xf>
    <xf numFmtId="0" fontId="10" fillId="6" borderId="12" xfId="0" quotePrefix="1" applyFont="1" applyFill="1" applyBorder="1" applyAlignment="1" applyProtection="1">
      <alignment horizontal="center" vertical="center" shrinkToFit="1"/>
      <protection locked="0"/>
    </xf>
    <xf numFmtId="0" fontId="10" fillId="5" borderId="6" xfId="0" applyFont="1" applyFill="1" applyBorder="1" applyAlignment="1" applyProtection="1">
      <alignment horizontal="center" vertical="center" shrinkToFit="1"/>
      <protection locked="0"/>
    </xf>
    <xf numFmtId="49" fontId="10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6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10" fillId="5" borderId="6" xfId="0" quotePrefix="1" applyFont="1" applyFill="1" applyBorder="1" applyAlignment="1" applyProtection="1">
      <alignment horizontal="center" vertical="center" shrinkToFit="1"/>
      <protection locked="0"/>
    </xf>
    <xf numFmtId="0" fontId="8" fillId="6" borderId="15" xfId="0" applyFont="1" applyFill="1" applyBorder="1" applyAlignment="1" applyProtection="1">
      <alignment vertical="center"/>
      <protection locked="0"/>
    </xf>
    <xf numFmtId="0" fontId="8" fillId="6" borderId="16" xfId="0" applyFont="1" applyFill="1" applyBorder="1" applyAlignment="1" applyProtection="1">
      <alignment horizontal="left" vertical="center" shrinkToFit="1"/>
      <protection locked="0"/>
    </xf>
    <xf numFmtId="0" fontId="8" fillId="6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center"/>
      <protection locked="0"/>
    </xf>
    <xf numFmtId="49" fontId="10" fillId="5" borderId="15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quotePrefix="1" applyNumberFormat="1" applyFont="1" applyBorder="1" applyAlignment="1" applyProtection="1">
      <alignment horizontal="center" vertical="center" shrinkToFit="1"/>
      <protection locked="0"/>
    </xf>
    <xf numFmtId="0" fontId="10" fillId="0" borderId="6" xfId="0" quotePrefix="1" applyFont="1" applyBorder="1" applyAlignment="1" applyProtection="1">
      <alignment horizontal="center" vertical="center" shrinkToFit="1"/>
      <protection locked="0"/>
    </xf>
    <xf numFmtId="0" fontId="8" fillId="6" borderId="0" xfId="0" applyFont="1" applyFill="1" applyAlignment="1" applyProtection="1">
      <alignment vertical="center" shrinkToFit="1"/>
      <protection locked="0"/>
    </xf>
    <xf numFmtId="0" fontId="8" fillId="6" borderId="1" xfId="0" applyFont="1" applyFill="1" applyBorder="1" applyAlignment="1" applyProtection="1">
      <alignment vertical="center"/>
      <protection locked="0"/>
    </xf>
    <xf numFmtId="49" fontId="8" fillId="3" borderId="0" xfId="0" applyNumberFormat="1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49" fontId="8" fillId="7" borderId="17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18" xfId="0" applyFont="1" applyFill="1" applyBorder="1" applyAlignment="1" applyProtection="1">
      <alignment horizontal="center" vertical="center" shrinkToFit="1"/>
      <protection locked="0"/>
    </xf>
    <xf numFmtId="0" fontId="8" fillId="7" borderId="19" xfId="0" applyFont="1" applyFill="1" applyBorder="1" applyAlignment="1" applyProtection="1">
      <alignment horizontal="center" vertical="center" shrinkToFit="1"/>
      <protection locked="0"/>
    </xf>
    <xf numFmtId="0" fontId="8" fillId="7" borderId="20" xfId="0" applyFont="1" applyFill="1" applyBorder="1" applyAlignment="1" applyProtection="1">
      <alignment horizontal="center" vertical="center" shrinkToFit="1"/>
      <protection locked="0"/>
    </xf>
    <xf numFmtId="0" fontId="8" fillId="7" borderId="2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1" fontId="2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49" fontId="2" fillId="4" borderId="0" xfId="0" applyNumberFormat="1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7" xfId="0" quotePrefix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10" fillId="5" borderId="14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left" vertical="center" shrinkToFit="1"/>
      <protection locked="0"/>
    </xf>
    <xf numFmtId="0" fontId="8" fillId="7" borderId="23" xfId="0" applyFont="1" applyFill="1" applyBorder="1" applyAlignment="1" applyProtection="1">
      <alignment vertical="center" shrinkToFit="1"/>
      <protection locked="0"/>
    </xf>
    <xf numFmtId="0" fontId="2" fillId="7" borderId="24" xfId="0" applyFont="1" applyFill="1" applyBorder="1" applyAlignment="1">
      <alignment vertical="center" shrinkToFit="1"/>
    </xf>
    <xf numFmtId="0" fontId="8" fillId="0" borderId="14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49" fontId="10" fillId="5" borderId="1" xfId="0" applyNumberFormat="1" applyFont="1" applyFill="1" applyBorder="1" applyAlignment="1">
      <alignment horizontal="center" vertical="center" shrinkToFit="1"/>
    </xf>
    <xf numFmtId="0" fontId="13" fillId="5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8" borderId="17" xfId="0" quotePrefix="1" applyFont="1" applyFill="1" applyBorder="1" applyAlignment="1" applyProtection="1">
      <alignment horizontal="center" vertical="center" shrinkToFit="1"/>
      <protection locked="0"/>
    </xf>
    <xf numFmtId="0" fontId="2" fillId="0" borderId="23" xfId="0" quotePrefix="1" applyFont="1" applyBorder="1" applyAlignment="1" applyProtection="1">
      <alignment horizontal="center" vertical="center" shrinkToFit="1"/>
      <protection locked="0"/>
    </xf>
    <xf numFmtId="0" fontId="2" fillId="8" borderId="25" xfId="0" quotePrefix="1" applyFont="1" applyFill="1" applyBorder="1" applyAlignment="1" applyProtection="1">
      <alignment horizontal="center" vertical="center" shrinkToFit="1"/>
      <protection locked="0"/>
    </xf>
    <xf numFmtId="0" fontId="10" fillId="5" borderId="1" xfId="0" applyFont="1" applyFill="1" applyBorder="1" applyAlignment="1" applyProtection="1">
      <alignment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centerContinuous" vertical="center"/>
      <protection locked="0"/>
    </xf>
    <xf numFmtId="49" fontId="4" fillId="0" borderId="1" xfId="0" applyNumberFormat="1" applyFont="1" applyBorder="1" applyAlignment="1" applyProtection="1">
      <alignment horizontal="centerContinuous" vertical="center"/>
      <protection locked="0"/>
    </xf>
    <xf numFmtId="49" fontId="4" fillId="0" borderId="4" xfId="0" applyNumberFormat="1" applyFont="1" applyBorder="1" applyAlignment="1" applyProtection="1">
      <alignment horizontal="centerContinuous" vertical="center"/>
      <protection locked="0"/>
    </xf>
    <xf numFmtId="49" fontId="4" fillId="0" borderId="2" xfId="0" applyNumberFormat="1" applyFont="1" applyBorder="1" applyAlignment="1" applyProtection="1">
      <alignment horizontal="centerContinuous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vertical="center"/>
      <protection locked="0"/>
    </xf>
    <xf numFmtId="0" fontId="4" fillId="6" borderId="0" xfId="0" applyFont="1" applyFill="1" applyAlignment="1">
      <alignment vertical="center" shrinkToFit="1"/>
    </xf>
    <xf numFmtId="0" fontId="9" fillId="6" borderId="0" xfId="0" applyFont="1" applyFill="1" applyAlignment="1" applyProtection="1">
      <alignment vertical="center" shrinkToFit="1"/>
      <protection locked="0"/>
    </xf>
    <xf numFmtId="49" fontId="9" fillId="6" borderId="0" xfId="0" applyNumberFormat="1" applyFont="1" applyFill="1" applyAlignment="1" applyProtection="1">
      <alignment vertical="center" shrinkToFit="1"/>
      <protection locked="0"/>
    </xf>
    <xf numFmtId="0" fontId="9" fillId="6" borderId="0" xfId="0" applyFont="1" applyFill="1" applyAlignment="1" applyProtection="1">
      <alignment horizontal="center" vertical="center" shrinkToFit="1"/>
      <protection locked="0"/>
    </xf>
    <xf numFmtId="0" fontId="8" fillId="6" borderId="0" xfId="0" applyFont="1" applyFill="1" applyAlignment="1" applyProtection="1">
      <alignment horizontal="centerContinuous" vertical="center" shrinkToFit="1"/>
      <protection locked="0"/>
    </xf>
    <xf numFmtId="0" fontId="8" fillId="6" borderId="27" xfId="0" applyFont="1" applyFill="1" applyBorder="1" applyAlignment="1" applyProtection="1">
      <alignment horizontal="centerContinuous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 shrinkToFit="1"/>
      <protection locked="0"/>
    </xf>
    <xf numFmtId="0" fontId="2" fillId="6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6" borderId="12" xfId="0" applyFont="1" applyFill="1" applyBorder="1" applyAlignment="1">
      <alignment vertical="center" shrinkToFit="1"/>
    </xf>
    <xf numFmtId="0" fontId="4" fillId="6" borderId="22" xfId="0" applyFont="1" applyFill="1" applyBorder="1" applyAlignment="1">
      <alignment vertical="center" shrinkToFit="1"/>
    </xf>
    <xf numFmtId="0" fontId="8" fillId="0" borderId="8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49" fontId="17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1" fillId="6" borderId="12" xfId="0" applyNumberFormat="1" applyFont="1" applyFill="1" applyBorder="1" applyAlignment="1" applyProtection="1">
      <alignment horizontal="left" vertical="center" shrinkToFit="1"/>
      <protection locked="0"/>
    </xf>
    <xf numFmtId="0" fontId="11" fillId="6" borderId="12" xfId="0" applyFont="1" applyFill="1" applyBorder="1" applyAlignment="1" applyProtection="1">
      <alignment horizontal="center" vertical="center" shrinkToFit="1"/>
      <protection locked="0"/>
    </xf>
    <xf numFmtId="49" fontId="11" fillId="6" borderId="12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12" xfId="0" quotePrefix="1" applyNumberFormat="1" applyFont="1" applyFill="1" applyBorder="1" applyAlignment="1" applyProtection="1">
      <alignment horizontal="center" vertical="center" shrinkToFit="1"/>
      <protection locked="0"/>
    </xf>
    <xf numFmtId="0" fontId="1" fillId="6" borderId="12" xfId="0" applyFont="1" applyFill="1" applyBorder="1" applyAlignment="1" applyProtection="1">
      <alignment horizontal="center" vertical="center" shrinkToFit="1"/>
      <protection locked="0"/>
    </xf>
    <xf numFmtId="0" fontId="11" fillId="6" borderId="12" xfId="0" applyFont="1" applyFill="1" applyBorder="1" applyAlignment="1">
      <alignment horizontal="center" vertical="center"/>
    </xf>
    <xf numFmtId="0" fontId="11" fillId="6" borderId="12" xfId="0" quotePrefix="1" applyFont="1" applyFill="1" applyBorder="1" applyAlignment="1" applyProtection="1">
      <alignment horizontal="center" vertical="center" shrinkToFit="1"/>
      <protection locked="0"/>
    </xf>
    <xf numFmtId="0" fontId="11" fillId="6" borderId="28" xfId="0" applyFont="1" applyFill="1" applyBorder="1" applyAlignment="1" applyProtection="1">
      <alignment horizontal="center" vertical="center" shrinkToFit="1"/>
      <protection locked="0"/>
    </xf>
    <xf numFmtId="0" fontId="11" fillId="6" borderId="0" xfId="0" applyFont="1" applyFill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 applyProtection="1">
      <alignment vertical="center" shrinkToFit="1"/>
      <protection locked="0"/>
    </xf>
    <xf numFmtId="1" fontId="2" fillId="0" borderId="0" xfId="0" applyNumberFormat="1" applyFont="1" applyAlignment="1" applyProtection="1">
      <alignment vertical="center" shrinkToFit="1"/>
      <protection locked="0"/>
    </xf>
    <xf numFmtId="1" fontId="2" fillId="0" borderId="0" xfId="0" applyNumberFormat="1" applyFont="1" applyAlignment="1">
      <alignment vertical="center" shrinkToFit="1"/>
    </xf>
    <xf numFmtId="0" fontId="8" fillId="7" borderId="29" xfId="0" applyFont="1" applyFill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 wrapText="1" shrinkToFi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 wrapText="1" shrinkToFit="1"/>
      <protection locked="0"/>
    </xf>
    <xf numFmtId="0" fontId="21" fillId="0" borderId="0" xfId="0" applyFont="1" applyAlignment="1" applyProtection="1">
      <alignment horizontal="center" vertical="center" wrapText="1" shrinkToFit="1"/>
      <protection locked="0"/>
    </xf>
    <xf numFmtId="0" fontId="21" fillId="0" borderId="0" xfId="0" applyFont="1" applyAlignment="1" applyProtection="1">
      <alignment vertical="center" wrapText="1" shrinkToFit="1"/>
      <protection locked="0"/>
    </xf>
    <xf numFmtId="0" fontId="8" fillId="6" borderId="30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 wrapText="1" shrinkToFit="1"/>
      <protection locked="0"/>
    </xf>
    <xf numFmtId="0" fontId="10" fillId="5" borderId="1" xfId="0" applyFont="1" applyFill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textRotation="90" wrapText="1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5" borderId="1" xfId="0" applyNumberFormat="1" applyFont="1" applyFill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0" xfId="1" applyFont="1" applyProtection="1">
      <protection locked="0"/>
    </xf>
    <xf numFmtId="164" fontId="8" fillId="7" borderId="1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quotePrefix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left" vertical="center" wrapText="1" shrinkToFi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right" vertical="center" wrapText="1" shrinkToFit="1"/>
      <protection locked="0"/>
    </xf>
    <xf numFmtId="0" fontId="8" fillId="6" borderId="0" xfId="0" applyFont="1" applyFill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vertical="center" shrinkToFit="1"/>
      <protection locked="0"/>
    </xf>
    <xf numFmtId="0" fontId="8" fillId="6" borderId="0" xfId="0" applyFont="1" applyFill="1" applyAlignment="1">
      <alignment vertical="center" wrapText="1" shrinkToFit="1"/>
    </xf>
    <xf numFmtId="0" fontId="10" fillId="6" borderId="0" xfId="0" applyFont="1" applyFill="1" applyAlignment="1">
      <alignment vertical="center" wrapText="1" shrinkToFit="1"/>
    </xf>
    <xf numFmtId="0" fontId="10" fillId="0" borderId="8" xfId="0" applyFont="1" applyBorder="1" applyAlignment="1" applyProtection="1">
      <alignment horizontal="left" vertical="center" wrapText="1" shrinkToFit="1"/>
      <protection locked="0"/>
    </xf>
    <xf numFmtId="0" fontId="8" fillId="2" borderId="8" xfId="0" applyFont="1" applyFill="1" applyBorder="1" applyAlignment="1" applyProtection="1">
      <alignment horizontal="right" vertical="center" wrapText="1" shrinkToFit="1"/>
      <protection locked="0"/>
    </xf>
    <xf numFmtId="0" fontId="8" fillId="6" borderId="12" xfId="0" applyFont="1" applyFill="1" applyBorder="1" applyAlignment="1">
      <alignment vertical="center" wrapText="1" shrinkToFit="1"/>
    </xf>
    <xf numFmtId="0" fontId="8" fillId="2" borderId="12" xfId="0" applyFont="1" applyFill="1" applyBorder="1" applyAlignment="1" applyProtection="1">
      <alignment horizontal="right" vertical="center" wrapText="1" shrinkToFit="1"/>
      <protection locked="0"/>
    </xf>
    <xf numFmtId="0" fontId="8" fillId="6" borderId="0" xfId="0" applyFont="1" applyFill="1" applyAlignment="1" applyProtection="1">
      <alignment vertical="center" wrapText="1" shrinkToFit="1"/>
      <protection locked="0"/>
    </xf>
    <xf numFmtId="0" fontId="8" fillId="2" borderId="14" xfId="0" applyFont="1" applyFill="1" applyBorder="1" applyAlignment="1" applyProtection="1">
      <alignment horizontal="right" vertical="center" wrapText="1" shrinkToFit="1"/>
      <protection locked="0"/>
    </xf>
    <xf numFmtId="0" fontId="8" fillId="2" borderId="28" xfId="0" applyFont="1" applyFill="1" applyBorder="1" applyAlignment="1" applyProtection="1">
      <alignment vertical="center" wrapText="1" shrinkToFit="1"/>
      <protection locked="0"/>
    </xf>
    <xf numFmtId="0" fontId="8" fillId="6" borderId="12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5" borderId="1" xfId="0" applyFont="1" applyFill="1" applyBorder="1" applyAlignment="1" applyProtection="1">
      <alignment horizontal="left" vertical="center" wrapText="1" shrinkToFit="1"/>
      <protection locked="0"/>
    </xf>
    <xf numFmtId="0" fontId="8" fillId="2" borderId="11" xfId="0" applyFont="1" applyFill="1" applyBorder="1" applyAlignment="1" applyProtection="1">
      <alignment horizontal="right" vertical="center" wrapText="1" shrinkToFit="1"/>
      <protection locked="0"/>
    </xf>
    <xf numFmtId="0" fontId="8" fillId="6" borderId="12" xfId="0" applyFont="1" applyFill="1" applyBorder="1" applyAlignment="1" applyProtection="1">
      <alignment vertical="center" wrapText="1"/>
      <protection locked="0"/>
    </xf>
    <xf numFmtId="0" fontId="10" fillId="5" borderId="6" xfId="0" applyFont="1" applyFill="1" applyBorder="1" applyAlignment="1" applyProtection="1">
      <alignment horizontal="left" vertical="center" wrapText="1" shrinkToFit="1"/>
      <protection locked="0"/>
    </xf>
    <xf numFmtId="0" fontId="8" fillId="6" borderId="16" xfId="0" applyFont="1" applyFill="1" applyBorder="1" applyAlignment="1" applyProtection="1">
      <alignment horizontal="left" vertical="center" wrapText="1" shrinkToFit="1"/>
      <protection locked="0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7" fillId="0" borderId="6" xfId="0" applyFont="1" applyBorder="1" applyAlignment="1" applyProtection="1">
      <alignment horizontal="left" vertical="center" wrapText="1" shrinkToFit="1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0" fontId="8" fillId="6" borderId="8" xfId="0" applyFont="1" applyFill="1" applyBorder="1" applyAlignment="1" applyProtection="1">
      <alignment vertical="center" wrapText="1" shrinkToFit="1"/>
      <protection locked="0"/>
    </xf>
    <xf numFmtId="0" fontId="2" fillId="0" borderId="4" xfId="0" applyFont="1" applyBorder="1" applyAlignment="1">
      <alignment vertical="center"/>
    </xf>
    <xf numFmtId="0" fontId="8" fillId="0" borderId="0" xfId="0" applyFont="1"/>
    <xf numFmtId="0" fontId="24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 shrinkToFit="1"/>
    </xf>
    <xf numFmtId="0" fontId="8" fillId="7" borderId="17" xfId="0" applyFont="1" applyFill="1" applyBorder="1" applyAlignment="1" applyProtection="1">
      <alignment horizontal="center" vertical="center" shrinkToFit="1"/>
      <protection locked="0"/>
    </xf>
    <xf numFmtId="1" fontId="12" fillId="0" borderId="0" xfId="0" applyNumberFormat="1" applyFont="1" applyAlignment="1" applyProtection="1">
      <alignment vertical="center" shrinkToFi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164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8" fillId="6" borderId="0" xfId="0" applyFont="1" applyFill="1" applyAlignment="1" applyProtection="1">
      <alignment horizontal="center" vertical="center"/>
      <protection locked="0"/>
    </xf>
    <xf numFmtId="164" fontId="8" fillId="7" borderId="21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26" fillId="0" borderId="14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2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2" fontId="13" fillId="0" borderId="11" xfId="0" applyNumberFormat="1" applyFont="1" applyBorder="1" applyAlignment="1" applyProtection="1">
      <alignment horizontal="center" vertical="center"/>
      <protection locked="0"/>
    </xf>
    <xf numFmtId="2" fontId="13" fillId="0" borderId="28" xfId="0" applyNumberFormat="1" applyFont="1" applyBorder="1" applyAlignment="1" applyProtection="1">
      <alignment horizontal="center" vertical="center"/>
      <protection locked="0"/>
    </xf>
    <xf numFmtId="2" fontId="13" fillId="0" borderId="9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>
      <alignment horizontal="left" vertical="center" wrapText="1"/>
    </xf>
    <xf numFmtId="2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2" xfId="0" applyNumberFormat="1" applyFont="1" applyBorder="1" applyAlignment="1" applyProtection="1">
      <alignment horizontal="center" vertical="center" wrapText="1"/>
      <protection locked="0"/>
    </xf>
    <xf numFmtId="2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9" fillId="4" borderId="0" xfId="0" applyFont="1" applyFill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33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left" vertical="center"/>
      <protection locked="0"/>
    </xf>
    <xf numFmtId="0" fontId="8" fillId="7" borderId="17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left" vertical="center" shrinkToFit="1"/>
      <protection locked="0"/>
    </xf>
    <xf numFmtId="49" fontId="23" fillId="0" borderId="3" xfId="0" applyNumberFormat="1" applyFont="1" applyBorder="1" applyAlignment="1" applyProtection="1">
      <alignment horizontal="left" vertical="center" shrinkToFit="1"/>
      <protection locked="0"/>
    </xf>
    <xf numFmtId="49" fontId="27" fillId="5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23" fillId="0" borderId="6" xfId="0" applyNumberFormat="1" applyFont="1" applyBorder="1" applyAlignment="1" applyProtection="1">
      <alignment horizontal="left" vertical="center" shrinkToFit="1"/>
      <protection locked="0"/>
    </xf>
    <xf numFmtId="49" fontId="23" fillId="2" borderId="1" xfId="0" applyNumberFormat="1" applyFont="1" applyFill="1" applyBorder="1" applyAlignment="1" applyProtection="1">
      <alignment vertical="center" shrinkToFit="1"/>
      <protection locked="0"/>
    </xf>
    <xf numFmtId="49" fontId="23" fillId="5" borderId="1" xfId="0" applyNumberFormat="1" applyFont="1" applyFill="1" applyBorder="1" applyAlignment="1" applyProtection="1">
      <alignment vertical="center" shrinkToFi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/>
  <dimension ref="A1:AM306"/>
  <sheetViews>
    <sheetView showGridLines="0" showZeros="0" tabSelected="1" topLeftCell="A128" zoomScale="80" zoomScaleNormal="80" zoomScaleSheetLayoutView="80" workbookViewId="0">
      <selection activeCell="C137" sqref="C137"/>
    </sheetView>
  </sheetViews>
  <sheetFormatPr defaultColWidth="9.109375" defaultRowHeight="15.6" x14ac:dyDescent="0.25"/>
  <cols>
    <col min="1" max="1" width="3.33203125" style="121" customWidth="1"/>
    <col min="2" max="2" width="34" style="203" customWidth="1"/>
    <col min="3" max="3" width="10.33203125" style="178" customWidth="1"/>
    <col min="4" max="4" width="5.33203125" style="123" customWidth="1"/>
    <col min="5" max="5" width="5.33203125" style="124" customWidth="1"/>
    <col min="6" max="6" width="5.33203125" style="125" customWidth="1"/>
    <col min="7" max="7" width="6.44140625" style="144" customWidth="1"/>
    <col min="8" max="9" width="5.6640625" style="144" customWidth="1"/>
    <col min="10" max="12" width="4.44140625" style="124" customWidth="1"/>
    <col min="13" max="13" width="5.5546875" style="124" customWidth="1"/>
    <col min="14" max="14" width="5.88671875" style="124" customWidth="1"/>
    <col min="15" max="34" width="4.44140625" style="124" customWidth="1"/>
    <col min="35" max="35" width="5.88671875" style="144" customWidth="1"/>
    <col min="36" max="36" width="9.109375" style="144" customWidth="1"/>
    <col min="37" max="37" width="9.109375" style="124" customWidth="1"/>
    <col min="38" max="38" width="13.6640625" style="124" customWidth="1"/>
    <col min="39" max="39" width="9.109375" style="124" customWidth="1"/>
    <col min="40" max="16384" width="9.109375" style="124"/>
  </cols>
  <sheetData>
    <row r="1" spans="1:39" s="1" customFormat="1" ht="18" x14ac:dyDescent="0.3">
      <c r="A1" s="254" t="s">
        <v>203</v>
      </c>
      <c r="B1" s="202"/>
      <c r="Q1" s="107"/>
      <c r="R1" s="107"/>
      <c r="S1" s="107"/>
      <c r="T1" s="107"/>
      <c r="AI1" s="112"/>
      <c r="AJ1" s="115"/>
    </row>
    <row r="2" spans="1:39" s="1" customFormat="1" ht="18" x14ac:dyDescent="0.25">
      <c r="B2" s="202"/>
      <c r="AI2" s="212"/>
      <c r="AJ2" s="115"/>
    </row>
    <row r="3" spans="1:39" s="1" customFormat="1" ht="18" x14ac:dyDescent="0.25">
      <c r="B3" s="202"/>
      <c r="AI3" s="212"/>
      <c r="AJ3" s="115"/>
    </row>
    <row r="4" spans="1:39" ht="17.399999999999999" x14ac:dyDescent="0.25">
      <c r="A4" s="218"/>
      <c r="C4" s="122"/>
      <c r="G4" s="296" t="s">
        <v>52</v>
      </c>
      <c r="H4" s="297"/>
      <c r="I4" s="297"/>
      <c r="J4" s="297"/>
      <c r="K4" s="297"/>
      <c r="L4" s="297"/>
      <c r="M4" s="297"/>
      <c r="N4" s="298"/>
      <c r="O4" s="302" t="s">
        <v>47</v>
      </c>
      <c r="P4" s="302"/>
      <c r="Q4" s="302"/>
      <c r="R4" s="302"/>
      <c r="S4" s="312" t="s">
        <v>48</v>
      </c>
      <c r="T4" s="302"/>
      <c r="U4" s="302"/>
      <c r="V4" s="303"/>
      <c r="W4" s="302" t="s">
        <v>49</v>
      </c>
      <c r="X4" s="302"/>
      <c r="Y4" s="302"/>
      <c r="Z4" s="303"/>
      <c r="AA4" s="302" t="s">
        <v>50</v>
      </c>
      <c r="AB4" s="302"/>
      <c r="AC4" s="302"/>
      <c r="AD4" s="303"/>
      <c r="AE4" s="302" t="s">
        <v>51</v>
      </c>
      <c r="AF4" s="302"/>
      <c r="AG4" s="302"/>
      <c r="AH4" s="303"/>
      <c r="AI4" s="304" t="s">
        <v>95</v>
      </c>
      <c r="AJ4" s="305"/>
      <c r="AK4" s="305"/>
      <c r="AL4" s="305"/>
      <c r="AM4" s="306"/>
    </row>
    <row r="5" spans="1:39" x14ac:dyDescent="0.25">
      <c r="C5" s="122"/>
      <c r="G5" s="299"/>
      <c r="H5" s="300"/>
      <c r="I5" s="300"/>
      <c r="J5" s="300"/>
      <c r="K5" s="300"/>
      <c r="L5" s="300"/>
      <c r="M5" s="300"/>
      <c r="N5" s="301"/>
      <c r="O5" s="126" t="s">
        <v>53</v>
      </c>
      <c r="P5" s="127"/>
      <c r="Q5" s="127" t="s">
        <v>54</v>
      </c>
      <c r="R5" s="127"/>
      <c r="S5" s="128" t="s">
        <v>55</v>
      </c>
      <c r="T5" s="127"/>
      <c r="U5" s="127" t="s">
        <v>56</v>
      </c>
      <c r="V5" s="129"/>
      <c r="W5" s="126" t="s">
        <v>57</v>
      </c>
      <c r="X5" s="127"/>
      <c r="Y5" s="127" t="s">
        <v>58</v>
      </c>
      <c r="Z5" s="129"/>
      <c r="AA5" s="130" t="s">
        <v>64</v>
      </c>
      <c r="AB5" s="131"/>
      <c r="AC5" s="132" t="s">
        <v>65</v>
      </c>
      <c r="AD5" s="133"/>
      <c r="AE5" s="131" t="s">
        <v>66</v>
      </c>
      <c r="AF5" s="134"/>
      <c r="AG5" s="134" t="s">
        <v>67</v>
      </c>
      <c r="AH5" s="135"/>
      <c r="AI5" s="307"/>
      <c r="AJ5" s="308"/>
      <c r="AK5" s="308"/>
      <c r="AL5" s="308"/>
      <c r="AM5" s="309"/>
    </row>
    <row r="6" spans="1:39" s="137" customFormat="1" ht="200.25" customHeight="1" x14ac:dyDescent="0.25">
      <c r="A6" s="111" t="s">
        <v>0</v>
      </c>
      <c r="B6" s="204" t="s">
        <v>10</v>
      </c>
      <c r="C6" s="136" t="s">
        <v>7</v>
      </c>
      <c r="D6" s="2" t="s">
        <v>6</v>
      </c>
      <c r="E6" s="2" t="s">
        <v>113</v>
      </c>
      <c r="F6" s="3" t="s">
        <v>112</v>
      </c>
      <c r="G6" s="4" t="s">
        <v>1</v>
      </c>
      <c r="H6" s="5" t="s">
        <v>101</v>
      </c>
      <c r="I6" s="5" t="s">
        <v>102</v>
      </c>
      <c r="J6" s="5" t="s">
        <v>103</v>
      </c>
      <c r="K6" s="5" t="s">
        <v>104</v>
      </c>
      <c r="L6" s="5" t="s">
        <v>105</v>
      </c>
      <c r="M6" s="6" t="s">
        <v>106</v>
      </c>
      <c r="N6" s="7" t="s">
        <v>107</v>
      </c>
      <c r="O6" s="8" t="s">
        <v>2</v>
      </c>
      <c r="P6" s="5" t="s">
        <v>11</v>
      </c>
      <c r="Q6" s="5" t="s">
        <v>2</v>
      </c>
      <c r="R6" s="5" t="s">
        <v>11</v>
      </c>
      <c r="S6" s="9" t="s">
        <v>2</v>
      </c>
      <c r="T6" s="5" t="s">
        <v>11</v>
      </c>
      <c r="U6" s="5" t="s">
        <v>2</v>
      </c>
      <c r="V6" s="10" t="s">
        <v>11</v>
      </c>
      <c r="W6" s="8" t="s">
        <v>2</v>
      </c>
      <c r="X6" s="5" t="s">
        <v>11</v>
      </c>
      <c r="Y6" s="5" t="s">
        <v>2</v>
      </c>
      <c r="Z6" s="10" t="s">
        <v>11</v>
      </c>
      <c r="AA6" s="11" t="s">
        <v>2</v>
      </c>
      <c r="AB6" s="12" t="s">
        <v>11</v>
      </c>
      <c r="AC6" s="12" t="s">
        <v>2</v>
      </c>
      <c r="AD6" s="13" t="s">
        <v>11</v>
      </c>
      <c r="AE6" s="8" t="s">
        <v>2</v>
      </c>
      <c r="AF6" s="5" t="s">
        <v>11</v>
      </c>
      <c r="AG6" s="5" t="s">
        <v>2</v>
      </c>
      <c r="AH6" s="10" t="s">
        <v>11</v>
      </c>
      <c r="AI6" s="213" t="s">
        <v>96</v>
      </c>
      <c r="AJ6" s="14" t="s">
        <v>97</v>
      </c>
      <c r="AK6" s="14" t="s">
        <v>100</v>
      </c>
      <c r="AL6" s="14" t="s">
        <v>98</v>
      </c>
      <c r="AM6" s="14" t="s">
        <v>99</v>
      </c>
    </row>
    <row r="7" spans="1:39" s="144" customFormat="1" x14ac:dyDescent="0.25">
      <c r="A7" s="138">
        <v>1</v>
      </c>
      <c r="B7" s="205">
        <v>2</v>
      </c>
      <c r="C7" s="138">
        <v>3</v>
      </c>
      <c r="D7" s="138">
        <v>4</v>
      </c>
      <c r="E7" s="138">
        <v>5</v>
      </c>
      <c r="F7" s="139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40">
        <v>14</v>
      </c>
      <c r="O7" s="141">
        <v>15</v>
      </c>
      <c r="P7" s="138">
        <v>16</v>
      </c>
      <c r="Q7" s="138">
        <v>17</v>
      </c>
      <c r="R7" s="138">
        <v>18</v>
      </c>
      <c r="S7" s="142">
        <v>19</v>
      </c>
      <c r="T7" s="138">
        <v>20</v>
      </c>
      <c r="U7" s="138">
        <v>21</v>
      </c>
      <c r="V7" s="140">
        <v>22</v>
      </c>
      <c r="W7" s="141">
        <v>23</v>
      </c>
      <c r="X7" s="138">
        <v>24</v>
      </c>
      <c r="Y7" s="138">
        <v>25</v>
      </c>
      <c r="Z7" s="140">
        <v>26</v>
      </c>
      <c r="AA7" s="141">
        <v>27</v>
      </c>
      <c r="AB7" s="138">
        <v>28</v>
      </c>
      <c r="AC7" s="138">
        <v>29</v>
      </c>
      <c r="AD7" s="140">
        <v>30</v>
      </c>
      <c r="AE7" s="141">
        <v>31</v>
      </c>
      <c r="AF7" s="138">
        <v>32</v>
      </c>
      <c r="AG7" s="138">
        <v>33</v>
      </c>
      <c r="AH7" s="140">
        <v>34</v>
      </c>
      <c r="AI7" s="214">
        <v>35</v>
      </c>
      <c r="AJ7" s="143">
        <v>36</v>
      </c>
      <c r="AK7" s="143">
        <v>37</v>
      </c>
      <c r="AL7" s="143">
        <v>38</v>
      </c>
      <c r="AM7" s="143">
        <v>39</v>
      </c>
    </row>
    <row r="8" spans="1:39" s="153" customFormat="1" x14ac:dyDescent="0.25">
      <c r="A8" s="145" t="s">
        <v>171</v>
      </c>
      <c r="B8" s="232"/>
      <c r="C8" s="146"/>
      <c r="D8" s="33"/>
      <c r="E8" s="147"/>
      <c r="F8" s="148"/>
      <c r="G8" s="149"/>
      <c r="H8" s="149"/>
      <c r="I8" s="149"/>
      <c r="J8" s="81"/>
      <c r="K8" s="81"/>
      <c r="L8" s="81"/>
      <c r="M8" s="81"/>
      <c r="N8" s="81"/>
      <c r="O8" s="150"/>
      <c r="P8" s="150"/>
      <c r="Q8" s="150"/>
      <c r="R8" s="150"/>
      <c r="S8" s="150"/>
      <c r="T8" s="150"/>
      <c r="U8" s="150"/>
      <c r="V8" s="151"/>
      <c r="W8" s="150"/>
      <c r="X8" s="150"/>
      <c r="Y8" s="150"/>
      <c r="Z8" s="151"/>
      <c r="AA8" s="150"/>
      <c r="AB8" s="150"/>
      <c r="AC8" s="150"/>
      <c r="AD8" s="151"/>
      <c r="AE8" s="150"/>
      <c r="AF8" s="150"/>
      <c r="AG8" s="150"/>
      <c r="AH8" s="151"/>
      <c r="AI8" s="35"/>
      <c r="AJ8" s="33"/>
      <c r="AK8" s="150"/>
      <c r="AL8" s="150"/>
      <c r="AM8" s="150"/>
    </row>
    <row r="9" spans="1:39" s="152" customFormat="1" x14ac:dyDescent="0.25">
      <c r="A9" s="15">
        <v>1</v>
      </c>
      <c r="B9" s="210" t="s">
        <v>187</v>
      </c>
      <c r="C9" s="16" t="s">
        <v>133</v>
      </c>
      <c r="D9" s="15"/>
      <c r="E9" s="17"/>
      <c r="F9" s="15">
        <v>1</v>
      </c>
      <c r="G9" s="18">
        <f>SUM(H9:N9)</f>
        <v>30</v>
      </c>
      <c r="H9" s="15"/>
      <c r="I9" s="15">
        <v>30</v>
      </c>
      <c r="J9" s="15"/>
      <c r="K9" s="15"/>
      <c r="L9" s="15"/>
      <c r="M9" s="15"/>
      <c r="N9" s="19"/>
      <c r="O9" s="20"/>
      <c r="P9" s="15">
        <v>30</v>
      </c>
      <c r="Q9" s="15"/>
      <c r="R9" s="15"/>
      <c r="S9" s="21"/>
      <c r="T9" s="22"/>
      <c r="U9" s="15"/>
      <c r="V9" s="19"/>
      <c r="W9" s="20"/>
      <c r="X9" s="15"/>
      <c r="Y9" s="15"/>
      <c r="Z9" s="19"/>
      <c r="AA9" s="20"/>
      <c r="AB9" s="22"/>
      <c r="AC9" s="15"/>
      <c r="AD9" s="19"/>
      <c r="AE9" s="20"/>
      <c r="AF9" s="15"/>
      <c r="AG9" s="15"/>
      <c r="AH9" s="19"/>
      <c r="AI9" s="20"/>
      <c r="AJ9" s="15">
        <f>D9/2</f>
        <v>0</v>
      </c>
      <c r="AK9" s="154"/>
      <c r="AL9" s="15"/>
      <c r="AM9" s="154"/>
    </row>
    <row r="10" spans="1:39" s="152" customFormat="1" x14ac:dyDescent="0.25">
      <c r="A10" s="15">
        <v>2</v>
      </c>
      <c r="B10" s="210" t="s">
        <v>188</v>
      </c>
      <c r="C10" s="16" t="s">
        <v>134</v>
      </c>
      <c r="D10" s="15"/>
      <c r="E10" s="17"/>
      <c r="F10" s="15">
        <v>2</v>
      </c>
      <c r="G10" s="18">
        <f>SUM(H10:N10)</f>
        <v>30</v>
      </c>
      <c r="H10" s="15"/>
      <c r="I10" s="15">
        <v>30</v>
      </c>
      <c r="J10" s="15"/>
      <c r="K10" s="15"/>
      <c r="L10" s="15"/>
      <c r="M10" s="15"/>
      <c r="N10" s="19"/>
      <c r="O10" s="20"/>
      <c r="P10" s="15"/>
      <c r="Q10" s="15"/>
      <c r="R10" s="15">
        <v>30</v>
      </c>
      <c r="S10" s="21"/>
      <c r="T10" s="22"/>
      <c r="U10" s="15"/>
      <c r="V10" s="19"/>
      <c r="W10" s="20"/>
      <c r="X10" s="15"/>
      <c r="Y10" s="15"/>
      <c r="Z10" s="19"/>
      <c r="AA10" s="20"/>
      <c r="AB10" s="22"/>
      <c r="AC10" s="15"/>
      <c r="AD10" s="19"/>
      <c r="AE10" s="20"/>
      <c r="AF10" s="15"/>
      <c r="AG10" s="15"/>
      <c r="AH10" s="19"/>
      <c r="AI10" s="20"/>
      <c r="AJ10" s="15"/>
      <c r="AK10" s="154"/>
      <c r="AL10" s="15"/>
      <c r="AM10" s="154"/>
    </row>
    <row r="11" spans="1:39" s="152" customFormat="1" x14ac:dyDescent="0.25">
      <c r="A11" s="15">
        <v>3</v>
      </c>
      <c r="B11" s="210" t="s">
        <v>12</v>
      </c>
      <c r="C11" s="313" t="s">
        <v>221</v>
      </c>
      <c r="D11" s="15">
        <v>0.5</v>
      </c>
      <c r="E11" s="17"/>
      <c r="F11" s="23" t="s">
        <v>75</v>
      </c>
      <c r="G11" s="18">
        <f>SUM(H11:N11)</f>
        <v>5</v>
      </c>
      <c r="H11" s="15">
        <v>5</v>
      </c>
      <c r="I11" s="15"/>
      <c r="J11" s="15"/>
      <c r="K11" s="15"/>
      <c r="L11" s="15"/>
      <c r="M11" s="15"/>
      <c r="N11" s="19"/>
      <c r="O11" s="20"/>
      <c r="P11" s="15"/>
      <c r="Q11" s="15"/>
      <c r="R11" s="15"/>
      <c r="S11" s="21"/>
      <c r="T11" s="15"/>
      <c r="U11" s="15"/>
      <c r="V11" s="19"/>
      <c r="W11" s="155"/>
      <c r="X11" s="156"/>
      <c r="Y11" s="156"/>
      <c r="Z11" s="157"/>
      <c r="AA11" s="20">
        <v>5</v>
      </c>
      <c r="AB11" s="15"/>
      <c r="AC11" s="15"/>
      <c r="AD11" s="19"/>
      <c r="AE11" s="155"/>
      <c r="AF11" s="156"/>
      <c r="AG11" s="156"/>
      <c r="AH11" s="157"/>
      <c r="AI11" s="20"/>
      <c r="AJ11" s="15">
        <v>0.3</v>
      </c>
      <c r="AK11" s="154"/>
      <c r="AL11" s="15"/>
      <c r="AM11" s="154"/>
    </row>
    <row r="12" spans="1:39" s="152" customFormat="1" x14ac:dyDescent="0.25">
      <c r="A12" s="158"/>
      <c r="B12" s="229" t="s">
        <v>1</v>
      </c>
      <c r="C12" s="24"/>
      <c r="D12" s="159">
        <f>SUM(D9:D11)</f>
        <v>0.5</v>
      </c>
      <c r="E12" s="227">
        <f>SUM(E9:E11)</f>
        <v>0</v>
      </c>
      <c r="F12" s="160"/>
      <c r="G12" s="160">
        <f t="shared" ref="G12:AM12" si="0">SUM(G9:G11)</f>
        <v>65</v>
      </c>
      <c r="H12" s="160">
        <f t="shared" si="0"/>
        <v>5</v>
      </c>
      <c r="I12" s="160">
        <f t="shared" si="0"/>
        <v>60</v>
      </c>
      <c r="J12" s="160">
        <f t="shared" si="0"/>
        <v>0</v>
      </c>
      <c r="K12" s="160">
        <f t="shared" si="0"/>
        <v>0</v>
      </c>
      <c r="L12" s="160">
        <f t="shared" si="0"/>
        <v>0</v>
      </c>
      <c r="M12" s="160">
        <f t="shared" si="0"/>
        <v>0</v>
      </c>
      <c r="N12" s="160">
        <f t="shared" si="0"/>
        <v>0</v>
      </c>
      <c r="O12" s="160">
        <f t="shared" si="0"/>
        <v>0</v>
      </c>
      <c r="P12" s="160">
        <f t="shared" si="0"/>
        <v>30</v>
      </c>
      <c r="Q12" s="160">
        <f t="shared" si="0"/>
        <v>0</v>
      </c>
      <c r="R12" s="160">
        <f t="shared" si="0"/>
        <v>30</v>
      </c>
      <c r="S12" s="160">
        <f t="shared" si="0"/>
        <v>0</v>
      </c>
      <c r="T12" s="160">
        <f t="shared" si="0"/>
        <v>0</v>
      </c>
      <c r="U12" s="160">
        <f t="shared" si="0"/>
        <v>0</v>
      </c>
      <c r="V12" s="160">
        <f t="shared" si="0"/>
        <v>0</v>
      </c>
      <c r="W12" s="160">
        <f t="shared" si="0"/>
        <v>0</v>
      </c>
      <c r="X12" s="160">
        <f t="shared" si="0"/>
        <v>0</v>
      </c>
      <c r="Y12" s="160">
        <f t="shared" si="0"/>
        <v>0</v>
      </c>
      <c r="Z12" s="160">
        <f t="shared" si="0"/>
        <v>0</v>
      </c>
      <c r="AA12" s="160">
        <f t="shared" si="0"/>
        <v>5</v>
      </c>
      <c r="AB12" s="160">
        <f t="shared" si="0"/>
        <v>0</v>
      </c>
      <c r="AC12" s="160">
        <f t="shared" si="0"/>
        <v>0</v>
      </c>
      <c r="AD12" s="160">
        <f t="shared" si="0"/>
        <v>0</v>
      </c>
      <c r="AE12" s="160">
        <f t="shared" si="0"/>
        <v>0</v>
      </c>
      <c r="AF12" s="160">
        <f t="shared" si="0"/>
        <v>0</v>
      </c>
      <c r="AG12" s="160">
        <f t="shared" si="0"/>
        <v>0</v>
      </c>
      <c r="AH12" s="160">
        <f t="shared" si="0"/>
        <v>0</v>
      </c>
      <c r="AI12" s="160">
        <f t="shared" si="0"/>
        <v>0</v>
      </c>
      <c r="AJ12" s="160">
        <f t="shared" si="0"/>
        <v>0.3</v>
      </c>
      <c r="AK12" s="160">
        <f t="shared" si="0"/>
        <v>0</v>
      </c>
      <c r="AL12" s="160">
        <f t="shared" si="0"/>
        <v>0</v>
      </c>
      <c r="AM12" s="160">
        <f t="shared" si="0"/>
        <v>0</v>
      </c>
    </row>
    <row r="13" spans="1:39" s="152" customFormat="1" x14ac:dyDescent="0.25">
      <c r="A13" s="145" t="s">
        <v>217</v>
      </c>
      <c r="B13" s="230"/>
      <c r="C13" s="145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5"/>
      <c r="AJ13" s="33">
        <f>D13/2</f>
        <v>0</v>
      </c>
      <c r="AK13" s="33"/>
      <c r="AL13" s="33"/>
      <c r="AM13" s="33"/>
    </row>
    <row r="14" spans="1:39" s="152" customFormat="1" x14ac:dyDescent="0.25">
      <c r="A14" s="15">
        <v>4</v>
      </c>
      <c r="B14" s="210" t="s">
        <v>86</v>
      </c>
      <c r="C14" s="16" t="s">
        <v>135</v>
      </c>
      <c r="D14" s="15">
        <v>3</v>
      </c>
      <c r="E14" s="17" t="s">
        <v>73</v>
      </c>
      <c r="F14" s="23"/>
      <c r="G14" s="18">
        <f t="shared" ref="G14:G19" si="1">SUM(H14:N14)</f>
        <v>30</v>
      </c>
      <c r="H14" s="15">
        <v>15</v>
      </c>
      <c r="I14" s="15">
        <v>15</v>
      </c>
      <c r="J14" s="15"/>
      <c r="K14" s="15"/>
      <c r="L14" s="15"/>
      <c r="M14" s="15"/>
      <c r="N14" s="19"/>
      <c r="O14" s="20">
        <v>15</v>
      </c>
      <c r="P14" s="15">
        <v>15</v>
      </c>
      <c r="Q14" s="15"/>
      <c r="R14" s="19"/>
      <c r="S14" s="20"/>
      <c r="T14" s="15"/>
      <c r="U14" s="15"/>
      <c r="V14" s="19"/>
      <c r="W14" s="155"/>
      <c r="X14" s="156"/>
      <c r="Y14" s="156"/>
      <c r="Z14" s="157"/>
      <c r="AA14" s="20"/>
      <c r="AB14" s="15"/>
      <c r="AC14" s="15"/>
      <c r="AD14" s="19"/>
      <c r="AE14" s="155"/>
      <c r="AF14" s="156"/>
      <c r="AG14" s="156"/>
      <c r="AH14" s="157"/>
      <c r="AI14" s="20"/>
      <c r="AJ14" s="15">
        <v>1.5</v>
      </c>
      <c r="AK14" s="154"/>
      <c r="AL14" s="15">
        <v>3</v>
      </c>
      <c r="AM14" s="154"/>
    </row>
    <row r="15" spans="1:39" s="152" customFormat="1" x14ac:dyDescent="0.25">
      <c r="A15" s="15">
        <v>5</v>
      </c>
      <c r="B15" s="210" t="s">
        <v>39</v>
      </c>
      <c r="C15" s="16" t="s">
        <v>136</v>
      </c>
      <c r="D15" s="15">
        <v>7</v>
      </c>
      <c r="E15" s="17" t="s">
        <v>74</v>
      </c>
      <c r="F15" s="23"/>
      <c r="G15" s="18">
        <f t="shared" si="1"/>
        <v>60</v>
      </c>
      <c r="H15" s="15">
        <v>30</v>
      </c>
      <c r="I15" s="15">
        <v>30</v>
      </c>
      <c r="J15" s="15"/>
      <c r="K15" s="15"/>
      <c r="L15" s="15"/>
      <c r="M15" s="15"/>
      <c r="N15" s="19"/>
      <c r="O15" s="20"/>
      <c r="P15" s="15"/>
      <c r="Q15" s="15">
        <v>30</v>
      </c>
      <c r="R15" s="19">
        <v>30</v>
      </c>
      <c r="S15" s="20"/>
      <c r="T15" s="15"/>
      <c r="U15" s="15"/>
      <c r="V15" s="19"/>
      <c r="W15" s="155"/>
      <c r="X15" s="156"/>
      <c r="Y15" s="156"/>
      <c r="Z15" s="157"/>
      <c r="AA15" s="20"/>
      <c r="AB15" s="15"/>
      <c r="AC15" s="15"/>
      <c r="AD15" s="19"/>
      <c r="AE15" s="155"/>
      <c r="AF15" s="156"/>
      <c r="AG15" s="156"/>
      <c r="AH15" s="157"/>
      <c r="AI15" s="20"/>
      <c r="AJ15" s="15">
        <v>2.9</v>
      </c>
      <c r="AK15" s="154"/>
      <c r="AL15" s="15">
        <v>7</v>
      </c>
      <c r="AM15" s="154"/>
    </row>
    <row r="16" spans="1:39" s="152" customFormat="1" x14ac:dyDescent="0.25">
      <c r="A16" s="15">
        <v>6</v>
      </c>
      <c r="B16" s="210" t="s">
        <v>40</v>
      </c>
      <c r="C16" s="16" t="s">
        <v>137</v>
      </c>
      <c r="D16" s="15">
        <v>3</v>
      </c>
      <c r="E16" s="17"/>
      <c r="F16" s="15">
        <v>2</v>
      </c>
      <c r="G16" s="18">
        <f t="shared" si="1"/>
        <v>30</v>
      </c>
      <c r="H16" s="15">
        <v>15</v>
      </c>
      <c r="I16" s="15">
        <v>15</v>
      </c>
      <c r="J16" s="15"/>
      <c r="K16" s="15"/>
      <c r="L16" s="15"/>
      <c r="M16" s="15"/>
      <c r="N16" s="19"/>
      <c r="O16" s="20"/>
      <c r="P16" s="15"/>
      <c r="Q16" s="15">
        <v>15</v>
      </c>
      <c r="R16" s="19">
        <v>15</v>
      </c>
      <c r="S16" s="20"/>
      <c r="T16" s="15"/>
      <c r="U16" s="15"/>
      <c r="V16" s="19"/>
      <c r="W16" s="155"/>
      <c r="X16" s="156"/>
      <c r="Y16" s="156"/>
      <c r="Z16" s="157"/>
      <c r="AA16" s="20"/>
      <c r="AB16" s="15"/>
      <c r="AC16" s="15"/>
      <c r="AD16" s="19"/>
      <c r="AE16" s="155"/>
      <c r="AF16" s="156"/>
      <c r="AG16" s="156"/>
      <c r="AH16" s="157"/>
      <c r="AI16" s="20"/>
      <c r="AJ16" s="15">
        <v>1.5</v>
      </c>
      <c r="AK16" s="154"/>
      <c r="AL16" s="15"/>
      <c r="AM16" s="154"/>
    </row>
    <row r="17" spans="1:39" s="76" customFormat="1" x14ac:dyDescent="0.25">
      <c r="A17" s="15">
        <v>7</v>
      </c>
      <c r="B17" s="210" t="s">
        <v>41</v>
      </c>
      <c r="C17" s="16" t="s">
        <v>138</v>
      </c>
      <c r="D17" s="15">
        <v>5</v>
      </c>
      <c r="E17" s="17" t="s">
        <v>73</v>
      </c>
      <c r="F17" s="23"/>
      <c r="G17" s="18">
        <f t="shared" si="1"/>
        <v>45</v>
      </c>
      <c r="H17" s="15">
        <v>15</v>
      </c>
      <c r="I17" s="15">
        <v>30</v>
      </c>
      <c r="J17" s="15"/>
      <c r="K17" s="15"/>
      <c r="L17" s="15"/>
      <c r="M17" s="15"/>
      <c r="N17" s="19"/>
      <c r="O17" s="20">
        <v>15</v>
      </c>
      <c r="P17" s="15">
        <v>30</v>
      </c>
      <c r="Q17" s="15"/>
      <c r="R17" s="19"/>
      <c r="S17" s="20"/>
      <c r="T17" s="15"/>
      <c r="U17" s="15"/>
      <c r="V17" s="19"/>
      <c r="W17" s="155"/>
      <c r="X17" s="156"/>
      <c r="Y17" s="156"/>
      <c r="Z17" s="157"/>
      <c r="AA17" s="20"/>
      <c r="AB17" s="15"/>
      <c r="AC17" s="15"/>
      <c r="AD17" s="19"/>
      <c r="AE17" s="155"/>
      <c r="AF17" s="156"/>
      <c r="AG17" s="156"/>
      <c r="AH17" s="157"/>
      <c r="AI17" s="20"/>
      <c r="AJ17" s="15">
        <v>2.1</v>
      </c>
      <c r="AK17" s="154"/>
      <c r="AL17" s="15">
        <v>5</v>
      </c>
      <c r="AM17" s="154"/>
    </row>
    <row r="18" spans="1:39" s="152" customFormat="1" ht="31.2" x14ac:dyDescent="0.25">
      <c r="A18" s="15">
        <v>8</v>
      </c>
      <c r="B18" s="210" t="s">
        <v>42</v>
      </c>
      <c r="C18" s="313" t="s">
        <v>222</v>
      </c>
      <c r="D18" s="15">
        <v>1</v>
      </c>
      <c r="E18" s="17"/>
      <c r="F18" s="23" t="s">
        <v>81</v>
      </c>
      <c r="G18" s="18">
        <f t="shared" si="1"/>
        <v>15</v>
      </c>
      <c r="H18" s="15"/>
      <c r="I18" s="15">
        <v>15</v>
      </c>
      <c r="J18" s="15"/>
      <c r="K18" s="15"/>
      <c r="L18" s="15"/>
      <c r="M18" s="15"/>
      <c r="N18" s="19"/>
      <c r="O18" s="20"/>
      <c r="P18" s="15"/>
      <c r="Q18" s="15"/>
      <c r="R18" s="19"/>
      <c r="S18" s="20"/>
      <c r="T18" s="15"/>
      <c r="U18" s="15"/>
      <c r="V18" s="19"/>
      <c r="W18" s="108"/>
      <c r="X18" s="109"/>
      <c r="Y18" s="109"/>
      <c r="Z18" s="110"/>
      <c r="AA18" s="20"/>
      <c r="AB18" s="15"/>
      <c r="AC18" s="15"/>
      <c r="AD18" s="19"/>
      <c r="AE18" s="108"/>
      <c r="AF18" s="109">
        <v>15</v>
      </c>
      <c r="AG18" s="109"/>
      <c r="AH18" s="110"/>
      <c r="AI18" s="20"/>
      <c r="AJ18" s="15">
        <v>0.8</v>
      </c>
      <c r="AK18" s="15"/>
      <c r="AL18" s="15"/>
      <c r="AM18" s="15"/>
    </row>
    <row r="19" spans="1:39" s="152" customFormat="1" ht="31.2" x14ac:dyDescent="0.25">
      <c r="A19" s="15">
        <v>9</v>
      </c>
      <c r="B19" s="211" t="s">
        <v>186</v>
      </c>
      <c r="C19" s="216" t="s">
        <v>139</v>
      </c>
      <c r="D19" s="26">
        <v>1</v>
      </c>
      <c r="E19" s="28"/>
      <c r="F19" s="29" t="s">
        <v>73</v>
      </c>
      <c r="G19" s="18">
        <f t="shared" si="1"/>
        <v>15</v>
      </c>
      <c r="H19" s="26"/>
      <c r="I19" s="26">
        <v>15</v>
      </c>
      <c r="J19" s="26"/>
      <c r="K19" s="26"/>
      <c r="L19" s="26"/>
      <c r="M19" s="26"/>
      <c r="N19" s="30"/>
      <c r="O19" s="31"/>
      <c r="P19" s="15">
        <v>15</v>
      </c>
      <c r="Q19" s="26"/>
      <c r="R19" s="30"/>
      <c r="S19" s="31"/>
      <c r="T19" s="26"/>
      <c r="U19" s="26"/>
      <c r="V19" s="30"/>
      <c r="W19" s="161"/>
      <c r="X19" s="162"/>
      <c r="Y19" s="162"/>
      <c r="Z19" s="163"/>
      <c r="AA19" s="31"/>
      <c r="AB19" s="26"/>
      <c r="AC19" s="26"/>
      <c r="AD19" s="30"/>
      <c r="AE19" s="161"/>
      <c r="AF19" s="162"/>
      <c r="AG19" s="162"/>
      <c r="AH19" s="163"/>
      <c r="AI19" s="31">
        <v>1</v>
      </c>
      <c r="AJ19" s="15">
        <v>0.8</v>
      </c>
      <c r="AK19" s="119"/>
      <c r="AL19" s="26"/>
      <c r="AM19" s="119"/>
    </row>
    <row r="20" spans="1:39" s="152" customFormat="1" x14ac:dyDescent="0.25">
      <c r="A20" s="164"/>
      <c r="B20" s="229" t="s">
        <v>1</v>
      </c>
      <c r="C20" s="32"/>
      <c r="D20" s="25">
        <f>SUM(D14:D19)</f>
        <v>20</v>
      </c>
      <c r="E20" s="25">
        <f t="shared" ref="E20:AM20" si="2">SUM(E14:E19)</f>
        <v>0</v>
      </c>
      <c r="F20" s="25"/>
      <c r="G20" s="25">
        <f t="shared" si="2"/>
        <v>195</v>
      </c>
      <c r="H20" s="25">
        <f t="shared" si="2"/>
        <v>75</v>
      </c>
      <c r="I20" s="25">
        <f t="shared" si="2"/>
        <v>120</v>
      </c>
      <c r="J20" s="25">
        <f t="shared" si="2"/>
        <v>0</v>
      </c>
      <c r="K20" s="25">
        <f t="shared" si="2"/>
        <v>0</v>
      </c>
      <c r="L20" s="25">
        <f t="shared" si="2"/>
        <v>0</v>
      </c>
      <c r="M20" s="25">
        <f t="shared" si="2"/>
        <v>0</v>
      </c>
      <c r="N20" s="25">
        <f t="shared" si="2"/>
        <v>0</v>
      </c>
      <c r="O20" s="25">
        <f t="shared" si="2"/>
        <v>30</v>
      </c>
      <c r="P20" s="25">
        <f t="shared" si="2"/>
        <v>60</v>
      </c>
      <c r="Q20" s="25">
        <f t="shared" si="2"/>
        <v>45</v>
      </c>
      <c r="R20" s="25">
        <f t="shared" si="2"/>
        <v>45</v>
      </c>
      <c r="S20" s="25">
        <f t="shared" si="2"/>
        <v>0</v>
      </c>
      <c r="T20" s="25">
        <f t="shared" si="2"/>
        <v>0</v>
      </c>
      <c r="U20" s="25">
        <f t="shared" si="2"/>
        <v>0</v>
      </c>
      <c r="V20" s="25">
        <f t="shared" si="2"/>
        <v>0</v>
      </c>
      <c r="W20" s="25">
        <f t="shared" si="2"/>
        <v>0</v>
      </c>
      <c r="X20" s="25">
        <f t="shared" si="2"/>
        <v>0</v>
      </c>
      <c r="Y20" s="25">
        <f t="shared" si="2"/>
        <v>0</v>
      </c>
      <c r="Z20" s="25">
        <f t="shared" si="2"/>
        <v>0</v>
      </c>
      <c r="AA20" s="25">
        <f t="shared" si="2"/>
        <v>0</v>
      </c>
      <c r="AB20" s="25">
        <f t="shared" si="2"/>
        <v>0</v>
      </c>
      <c r="AC20" s="25">
        <f t="shared" si="2"/>
        <v>0</v>
      </c>
      <c r="AD20" s="25">
        <f t="shared" si="2"/>
        <v>0</v>
      </c>
      <c r="AE20" s="25">
        <f t="shared" si="2"/>
        <v>0</v>
      </c>
      <c r="AF20" s="25">
        <f t="shared" si="2"/>
        <v>15</v>
      </c>
      <c r="AG20" s="25">
        <f t="shared" si="2"/>
        <v>0</v>
      </c>
      <c r="AH20" s="25">
        <f t="shared" si="2"/>
        <v>0</v>
      </c>
      <c r="AI20" s="25">
        <f t="shared" si="2"/>
        <v>1</v>
      </c>
      <c r="AJ20" s="25">
        <f t="shared" si="2"/>
        <v>9.6000000000000014</v>
      </c>
      <c r="AK20" s="18">
        <f t="shared" si="2"/>
        <v>0</v>
      </c>
      <c r="AL20" s="18">
        <f t="shared" si="2"/>
        <v>15</v>
      </c>
      <c r="AM20" s="18">
        <f t="shared" si="2"/>
        <v>0</v>
      </c>
    </row>
    <row r="21" spans="1:39" s="152" customFormat="1" x14ac:dyDescent="0.25">
      <c r="A21" s="145" t="s">
        <v>216</v>
      </c>
      <c r="B21" s="232"/>
      <c r="C21" s="146"/>
      <c r="D21" s="33"/>
      <c r="E21" s="33"/>
      <c r="F21" s="34"/>
      <c r="G21" s="33"/>
      <c r="H21" s="33"/>
      <c r="I21" s="33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>
        <f>D21/2</f>
        <v>0</v>
      </c>
      <c r="AK21" s="35"/>
      <c r="AL21" s="35"/>
      <c r="AM21" s="35"/>
    </row>
    <row r="22" spans="1:39" s="152" customFormat="1" x14ac:dyDescent="0.25">
      <c r="A22" s="15">
        <v>10</v>
      </c>
      <c r="B22" s="210" t="s">
        <v>61</v>
      </c>
      <c r="C22" s="16" t="s">
        <v>140</v>
      </c>
      <c r="D22" s="15">
        <v>5</v>
      </c>
      <c r="E22" s="17" t="s">
        <v>73</v>
      </c>
      <c r="F22" s="23"/>
      <c r="G22" s="18">
        <f t="shared" ref="G22:G30" si="3">SUM(H22:N22)</f>
        <v>45</v>
      </c>
      <c r="H22" s="15">
        <v>15</v>
      </c>
      <c r="I22" s="15">
        <v>30</v>
      </c>
      <c r="J22" s="15"/>
      <c r="K22" s="15"/>
      <c r="L22" s="15"/>
      <c r="M22" s="15"/>
      <c r="N22" s="19"/>
      <c r="O22" s="20">
        <v>15</v>
      </c>
      <c r="P22" s="15">
        <v>30</v>
      </c>
      <c r="Q22" s="15"/>
      <c r="R22" s="19"/>
      <c r="S22" s="20"/>
      <c r="T22" s="22"/>
      <c r="U22" s="15"/>
      <c r="V22" s="19"/>
      <c r="W22" s="20"/>
      <c r="X22" s="15"/>
      <c r="Y22" s="15"/>
      <c r="Z22" s="19"/>
      <c r="AA22" s="20"/>
      <c r="AB22" s="22"/>
      <c r="AC22" s="15"/>
      <c r="AD22" s="19"/>
      <c r="AE22" s="20"/>
      <c r="AF22" s="15"/>
      <c r="AG22" s="15"/>
      <c r="AH22" s="19"/>
      <c r="AI22" s="20"/>
      <c r="AJ22" s="15">
        <v>2.1</v>
      </c>
      <c r="AK22" s="154"/>
      <c r="AL22" s="15">
        <v>5</v>
      </c>
      <c r="AM22" s="154"/>
    </row>
    <row r="23" spans="1:39" s="94" customFormat="1" x14ac:dyDescent="0.25">
      <c r="A23" s="15">
        <v>11</v>
      </c>
      <c r="B23" s="210" t="s">
        <v>23</v>
      </c>
      <c r="C23" s="16" t="s">
        <v>141</v>
      </c>
      <c r="D23" s="15">
        <v>3</v>
      </c>
      <c r="E23" s="17" t="s">
        <v>74</v>
      </c>
      <c r="F23" s="23"/>
      <c r="G23" s="18">
        <f t="shared" si="3"/>
        <v>30</v>
      </c>
      <c r="H23" s="15">
        <v>15</v>
      </c>
      <c r="I23" s="15">
        <v>15</v>
      </c>
      <c r="J23" s="15"/>
      <c r="K23" s="15"/>
      <c r="L23" s="15"/>
      <c r="M23" s="15"/>
      <c r="N23" s="19"/>
      <c r="O23" s="20"/>
      <c r="P23" s="15"/>
      <c r="Q23" s="15">
        <v>15</v>
      </c>
      <c r="R23" s="19">
        <v>15</v>
      </c>
      <c r="S23" s="20"/>
      <c r="T23" s="22"/>
      <c r="U23" s="15"/>
      <c r="V23" s="19"/>
      <c r="W23" s="20"/>
      <c r="X23" s="15"/>
      <c r="Y23" s="15"/>
      <c r="Z23" s="19"/>
      <c r="AA23" s="20"/>
      <c r="AB23" s="22"/>
      <c r="AC23" s="15"/>
      <c r="AD23" s="19"/>
      <c r="AE23" s="20"/>
      <c r="AF23" s="15"/>
      <c r="AG23" s="15"/>
      <c r="AH23" s="19"/>
      <c r="AI23" s="20"/>
      <c r="AJ23" s="15">
        <v>1.5</v>
      </c>
      <c r="AK23" s="154"/>
      <c r="AL23" s="15">
        <v>3</v>
      </c>
      <c r="AM23" s="154"/>
    </row>
    <row r="24" spans="1:39" s="231" customFormat="1" x14ac:dyDescent="0.25">
      <c r="A24" s="15">
        <v>12</v>
      </c>
      <c r="B24" s="210" t="s">
        <v>24</v>
      </c>
      <c r="C24" s="16" t="s">
        <v>142</v>
      </c>
      <c r="D24" s="15">
        <v>1</v>
      </c>
      <c r="E24" s="17"/>
      <c r="F24" s="23" t="s">
        <v>74</v>
      </c>
      <c r="G24" s="18">
        <f t="shared" si="3"/>
        <v>15</v>
      </c>
      <c r="H24" s="15">
        <v>15</v>
      </c>
      <c r="I24" s="15"/>
      <c r="J24" s="15"/>
      <c r="K24" s="15"/>
      <c r="L24" s="15"/>
      <c r="M24" s="15"/>
      <c r="N24" s="19"/>
      <c r="O24" s="20"/>
      <c r="P24" s="15"/>
      <c r="Q24" s="15">
        <v>15</v>
      </c>
      <c r="R24" s="19"/>
      <c r="S24" s="20"/>
      <c r="T24" s="22"/>
      <c r="U24" s="15"/>
      <c r="V24" s="19"/>
      <c r="W24" s="20"/>
      <c r="X24" s="15"/>
      <c r="Y24" s="15"/>
      <c r="Z24" s="19"/>
      <c r="AA24" s="20"/>
      <c r="AB24" s="22"/>
      <c r="AC24" s="15"/>
      <c r="AD24" s="19"/>
      <c r="AE24" s="20"/>
      <c r="AF24" s="15"/>
      <c r="AG24" s="15"/>
      <c r="AH24" s="19"/>
      <c r="AI24" s="20"/>
      <c r="AJ24" s="15">
        <v>0.8</v>
      </c>
      <c r="AK24" s="154"/>
      <c r="AL24" s="15">
        <v>1</v>
      </c>
      <c r="AM24" s="154"/>
    </row>
    <row r="25" spans="1:39" s="153" customFormat="1" x14ac:dyDescent="0.25">
      <c r="A25" s="15">
        <v>13</v>
      </c>
      <c r="B25" s="210" t="s">
        <v>25</v>
      </c>
      <c r="C25" s="16" t="s">
        <v>143</v>
      </c>
      <c r="D25" s="15">
        <v>3</v>
      </c>
      <c r="E25" s="17"/>
      <c r="F25" s="23" t="s">
        <v>73</v>
      </c>
      <c r="G25" s="18">
        <f t="shared" si="3"/>
        <v>30</v>
      </c>
      <c r="H25" s="15">
        <v>15</v>
      </c>
      <c r="I25" s="15">
        <v>15</v>
      </c>
      <c r="J25" s="15"/>
      <c r="K25" s="15"/>
      <c r="L25" s="15"/>
      <c r="M25" s="15"/>
      <c r="N25" s="19"/>
      <c r="O25" s="20">
        <v>15</v>
      </c>
      <c r="P25" s="15">
        <v>15</v>
      </c>
      <c r="Q25" s="15"/>
      <c r="R25" s="19"/>
      <c r="S25" s="20"/>
      <c r="T25" s="22"/>
      <c r="U25" s="15"/>
      <c r="V25" s="19"/>
      <c r="W25" s="20"/>
      <c r="X25" s="15"/>
      <c r="Y25" s="15"/>
      <c r="Z25" s="19"/>
      <c r="AA25" s="20"/>
      <c r="AB25" s="22"/>
      <c r="AC25" s="15"/>
      <c r="AD25" s="19"/>
      <c r="AE25" s="20"/>
      <c r="AF25" s="15"/>
      <c r="AG25" s="15"/>
      <c r="AH25" s="19"/>
      <c r="AI25" s="20"/>
      <c r="AJ25" s="15">
        <v>1.5</v>
      </c>
      <c r="AK25" s="154"/>
      <c r="AL25" s="15">
        <v>3</v>
      </c>
      <c r="AM25" s="154"/>
    </row>
    <row r="26" spans="1:39" s="152" customFormat="1" x14ac:dyDescent="0.25">
      <c r="A26" s="15">
        <v>14</v>
      </c>
      <c r="B26" s="210" t="s">
        <v>60</v>
      </c>
      <c r="C26" s="16" t="s">
        <v>144</v>
      </c>
      <c r="D26" s="15">
        <v>5</v>
      </c>
      <c r="E26" s="17" t="s">
        <v>73</v>
      </c>
      <c r="F26" s="23"/>
      <c r="G26" s="18">
        <f t="shared" si="3"/>
        <v>45</v>
      </c>
      <c r="H26" s="15">
        <v>15</v>
      </c>
      <c r="I26" s="15">
        <v>30</v>
      </c>
      <c r="J26" s="15"/>
      <c r="K26" s="15"/>
      <c r="L26" s="15"/>
      <c r="M26" s="15"/>
      <c r="N26" s="19"/>
      <c r="O26" s="20">
        <v>15</v>
      </c>
      <c r="P26" s="15">
        <v>30</v>
      </c>
      <c r="Q26" s="15"/>
      <c r="R26" s="19"/>
      <c r="S26" s="20"/>
      <c r="T26" s="22"/>
      <c r="U26" s="15"/>
      <c r="V26" s="19"/>
      <c r="W26" s="20"/>
      <c r="X26" s="15"/>
      <c r="Y26" s="15"/>
      <c r="Z26" s="19"/>
      <c r="AA26" s="20"/>
      <c r="AB26" s="22"/>
      <c r="AC26" s="15"/>
      <c r="AD26" s="19"/>
      <c r="AE26" s="20"/>
      <c r="AF26" s="15"/>
      <c r="AG26" s="15"/>
      <c r="AH26" s="19"/>
      <c r="AI26" s="20"/>
      <c r="AJ26" s="15">
        <v>2.1</v>
      </c>
      <c r="AK26" s="154"/>
      <c r="AL26" s="15">
        <v>5</v>
      </c>
      <c r="AM26" s="154"/>
    </row>
    <row r="27" spans="1:39" s="152" customFormat="1" ht="31.2" x14ac:dyDescent="0.25">
      <c r="A27" s="15">
        <v>15</v>
      </c>
      <c r="B27" s="210" t="s">
        <v>72</v>
      </c>
      <c r="C27" s="313" t="s">
        <v>223</v>
      </c>
      <c r="D27" s="15">
        <v>3</v>
      </c>
      <c r="E27" s="17"/>
      <c r="F27" s="23" t="s">
        <v>75</v>
      </c>
      <c r="G27" s="18">
        <f t="shared" si="3"/>
        <v>30</v>
      </c>
      <c r="H27" s="15">
        <v>15</v>
      </c>
      <c r="I27" s="15">
        <v>15</v>
      </c>
      <c r="J27" s="15"/>
      <c r="K27" s="15"/>
      <c r="L27" s="15"/>
      <c r="M27" s="15"/>
      <c r="N27" s="19"/>
      <c r="O27" s="20"/>
      <c r="P27" s="15"/>
      <c r="Q27" s="15"/>
      <c r="R27" s="19"/>
      <c r="S27" s="20"/>
      <c r="T27" s="22"/>
      <c r="U27" s="15"/>
      <c r="V27" s="19"/>
      <c r="W27" s="20"/>
      <c r="X27" s="15"/>
      <c r="Y27" s="15"/>
      <c r="Z27" s="19"/>
      <c r="AA27" s="20">
        <v>15</v>
      </c>
      <c r="AB27" s="22">
        <v>15</v>
      </c>
      <c r="AC27" s="15"/>
      <c r="AD27" s="19"/>
      <c r="AE27" s="20"/>
      <c r="AF27" s="15"/>
      <c r="AG27" s="15"/>
      <c r="AH27" s="19"/>
      <c r="AI27" s="20"/>
      <c r="AJ27" s="15">
        <v>1.5</v>
      </c>
      <c r="AK27" s="154"/>
      <c r="AL27" s="15">
        <v>3</v>
      </c>
      <c r="AM27" s="154"/>
    </row>
    <row r="28" spans="1:39" s="152" customFormat="1" ht="27.6" x14ac:dyDescent="0.25">
      <c r="A28" s="15">
        <v>16</v>
      </c>
      <c r="B28" s="226" t="s">
        <v>192</v>
      </c>
      <c r="C28" s="216" t="s">
        <v>145</v>
      </c>
      <c r="D28" s="15">
        <v>5</v>
      </c>
      <c r="E28" s="17"/>
      <c r="F28" s="23" t="s">
        <v>73</v>
      </c>
      <c r="G28" s="18">
        <f t="shared" si="3"/>
        <v>45</v>
      </c>
      <c r="H28" s="15">
        <v>15</v>
      </c>
      <c r="I28" s="15">
        <v>30</v>
      </c>
      <c r="J28" s="15"/>
      <c r="K28" s="15"/>
      <c r="L28" s="15"/>
      <c r="M28" s="15"/>
      <c r="N28" s="19"/>
      <c r="O28" s="20">
        <v>15</v>
      </c>
      <c r="P28" s="15">
        <v>30</v>
      </c>
      <c r="Q28" s="15"/>
      <c r="R28" s="19"/>
      <c r="S28" s="20"/>
      <c r="T28" s="22"/>
      <c r="U28" s="15"/>
      <c r="V28" s="19"/>
      <c r="W28" s="20"/>
      <c r="X28" s="15"/>
      <c r="Y28" s="15"/>
      <c r="Z28" s="19"/>
      <c r="AA28" s="20"/>
      <c r="AB28" s="22"/>
      <c r="AC28" s="15"/>
      <c r="AD28" s="19"/>
      <c r="AE28" s="20"/>
      <c r="AF28" s="15"/>
      <c r="AG28" s="15"/>
      <c r="AH28" s="19"/>
      <c r="AI28" s="20">
        <v>5</v>
      </c>
      <c r="AJ28" s="15">
        <v>2.1</v>
      </c>
      <c r="AK28" s="154"/>
      <c r="AL28" s="15"/>
      <c r="AM28" s="154"/>
    </row>
    <row r="29" spans="1:39" s="152" customFormat="1" x14ac:dyDescent="0.25">
      <c r="A29" s="15">
        <v>17</v>
      </c>
      <c r="B29" s="210" t="s">
        <v>26</v>
      </c>
      <c r="C29" s="16" t="s">
        <v>146</v>
      </c>
      <c r="D29" s="15">
        <v>5</v>
      </c>
      <c r="E29" s="17" t="s">
        <v>74</v>
      </c>
      <c r="F29" s="23"/>
      <c r="G29" s="18">
        <f t="shared" si="3"/>
        <v>45</v>
      </c>
      <c r="H29" s="15">
        <v>15</v>
      </c>
      <c r="I29" s="15">
        <v>30</v>
      </c>
      <c r="J29" s="15"/>
      <c r="K29" s="15"/>
      <c r="L29" s="15"/>
      <c r="M29" s="15"/>
      <c r="N29" s="19"/>
      <c r="O29" s="20"/>
      <c r="P29" s="15"/>
      <c r="Q29" s="15">
        <v>15</v>
      </c>
      <c r="R29" s="19">
        <v>30</v>
      </c>
      <c r="S29" s="20"/>
      <c r="T29" s="22"/>
      <c r="U29" s="15"/>
      <c r="V29" s="19"/>
      <c r="W29" s="20"/>
      <c r="X29" s="15"/>
      <c r="Y29" s="15"/>
      <c r="Z29" s="19"/>
      <c r="AA29" s="20"/>
      <c r="AB29" s="22"/>
      <c r="AC29" s="15"/>
      <c r="AD29" s="19"/>
      <c r="AE29" s="20"/>
      <c r="AF29" s="15"/>
      <c r="AG29" s="15"/>
      <c r="AH29" s="19"/>
      <c r="AI29" s="20"/>
      <c r="AJ29" s="15">
        <v>2.1</v>
      </c>
      <c r="AK29" s="154"/>
      <c r="AL29" s="15">
        <v>5</v>
      </c>
      <c r="AM29" s="154"/>
    </row>
    <row r="30" spans="1:39" s="152" customFormat="1" ht="31.2" x14ac:dyDescent="0.25">
      <c r="A30" s="15">
        <v>18</v>
      </c>
      <c r="B30" s="210" t="s">
        <v>193</v>
      </c>
      <c r="C30" s="216" t="s">
        <v>190</v>
      </c>
      <c r="D30" s="15">
        <v>4</v>
      </c>
      <c r="E30" s="17"/>
      <c r="F30" s="17" t="s">
        <v>78</v>
      </c>
      <c r="G30" s="18">
        <f t="shared" si="3"/>
        <v>40</v>
      </c>
      <c r="H30" s="15">
        <v>15</v>
      </c>
      <c r="I30" s="15">
        <v>25</v>
      </c>
      <c r="J30" s="15"/>
      <c r="K30" s="15"/>
      <c r="L30" s="15"/>
      <c r="M30" s="15"/>
      <c r="N30" s="195"/>
      <c r="O30" s="21"/>
      <c r="P30" s="15"/>
      <c r="Q30" s="15"/>
      <c r="R30" s="19"/>
      <c r="S30" s="20">
        <v>15</v>
      </c>
      <c r="T30" s="22">
        <v>25</v>
      </c>
      <c r="U30" s="15"/>
      <c r="V30" s="19"/>
      <c r="W30" s="20"/>
      <c r="X30" s="15"/>
      <c r="Y30" s="15"/>
      <c r="Z30" s="19"/>
      <c r="AA30" s="20"/>
      <c r="AB30" s="22"/>
      <c r="AC30" s="15"/>
      <c r="AD30" s="195"/>
      <c r="AE30" s="21"/>
      <c r="AF30" s="15"/>
      <c r="AG30" s="15"/>
      <c r="AH30" s="19"/>
      <c r="AI30" s="260">
        <v>4</v>
      </c>
      <c r="AJ30" s="15">
        <v>1.9</v>
      </c>
      <c r="AK30" s="196"/>
      <c r="AL30" s="195">
        <v>4</v>
      </c>
      <c r="AM30" s="196"/>
    </row>
    <row r="31" spans="1:39" s="152" customFormat="1" x14ac:dyDescent="0.25">
      <c r="A31" s="18"/>
      <c r="B31" s="229" t="s">
        <v>1</v>
      </c>
      <c r="C31" s="103"/>
      <c r="D31" s="18">
        <f>SUM(D22:D30)</f>
        <v>34</v>
      </c>
      <c r="E31" s="18">
        <f>SUM(E22:E29)</f>
        <v>0</v>
      </c>
      <c r="F31" s="18">
        <f t="shared" ref="F31:AJ31" si="4">SUM(F22:F30)</f>
        <v>0</v>
      </c>
      <c r="G31" s="18">
        <f t="shared" si="4"/>
        <v>325</v>
      </c>
      <c r="H31" s="18">
        <f t="shared" si="4"/>
        <v>135</v>
      </c>
      <c r="I31" s="18">
        <f t="shared" si="4"/>
        <v>190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18">
        <f t="shared" si="4"/>
        <v>0</v>
      </c>
      <c r="N31" s="18">
        <f t="shared" si="4"/>
        <v>0</v>
      </c>
      <c r="O31" s="18">
        <f t="shared" si="4"/>
        <v>60</v>
      </c>
      <c r="P31" s="18">
        <f t="shared" si="4"/>
        <v>105</v>
      </c>
      <c r="Q31" s="18">
        <f t="shared" si="4"/>
        <v>45</v>
      </c>
      <c r="R31" s="18">
        <f t="shared" si="4"/>
        <v>45</v>
      </c>
      <c r="S31" s="18">
        <f t="shared" si="4"/>
        <v>15</v>
      </c>
      <c r="T31" s="18">
        <f t="shared" si="4"/>
        <v>25</v>
      </c>
      <c r="U31" s="18">
        <f t="shared" si="4"/>
        <v>0</v>
      </c>
      <c r="V31" s="18">
        <f t="shared" si="4"/>
        <v>0</v>
      </c>
      <c r="W31" s="18">
        <f t="shared" si="4"/>
        <v>0</v>
      </c>
      <c r="X31" s="18">
        <f t="shared" si="4"/>
        <v>0</v>
      </c>
      <c r="Y31" s="18">
        <f t="shared" si="4"/>
        <v>0</v>
      </c>
      <c r="Z31" s="18">
        <f t="shared" si="4"/>
        <v>0</v>
      </c>
      <c r="AA31" s="18">
        <f t="shared" si="4"/>
        <v>15</v>
      </c>
      <c r="AB31" s="18">
        <f t="shared" si="4"/>
        <v>15</v>
      </c>
      <c r="AC31" s="18">
        <f t="shared" si="4"/>
        <v>0</v>
      </c>
      <c r="AD31" s="18">
        <f t="shared" si="4"/>
        <v>0</v>
      </c>
      <c r="AE31" s="18">
        <f t="shared" si="4"/>
        <v>0</v>
      </c>
      <c r="AF31" s="18">
        <f t="shared" si="4"/>
        <v>0</v>
      </c>
      <c r="AG31" s="18">
        <f t="shared" si="4"/>
        <v>0</v>
      </c>
      <c r="AH31" s="18">
        <f t="shared" si="4"/>
        <v>0</v>
      </c>
      <c r="AI31" s="18">
        <f t="shared" si="4"/>
        <v>9</v>
      </c>
      <c r="AJ31" s="18">
        <f t="shared" si="4"/>
        <v>15.6</v>
      </c>
      <c r="AK31" s="51">
        <f>SUM(AK22:AK29)</f>
        <v>0</v>
      </c>
      <c r="AL31" s="51">
        <f>SUM(AL22:AL30)</f>
        <v>29</v>
      </c>
      <c r="AM31" s="51">
        <f>SUM(AM22:AM29)</f>
        <v>0</v>
      </c>
    </row>
    <row r="32" spans="1:39" s="152" customFormat="1" x14ac:dyDescent="0.25">
      <c r="A32" s="209" t="s">
        <v>215</v>
      </c>
      <c r="B32" s="233"/>
      <c r="C32" s="16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>
        <f>D32/2</f>
        <v>0</v>
      </c>
      <c r="AK32" s="35"/>
      <c r="AL32" s="35"/>
      <c r="AM32" s="35"/>
    </row>
    <row r="33" spans="1:39" s="152" customFormat="1" x14ac:dyDescent="0.25">
      <c r="A33" s="15">
        <v>19</v>
      </c>
      <c r="B33" s="234" t="s">
        <v>87</v>
      </c>
      <c r="C33" s="16" t="s">
        <v>147</v>
      </c>
      <c r="D33" s="36">
        <v>3</v>
      </c>
      <c r="E33" s="37" t="s">
        <v>74</v>
      </c>
      <c r="F33" s="38"/>
      <c r="G33" s="18">
        <f>SUM(H33:N33)</f>
        <v>30</v>
      </c>
      <c r="H33" s="36">
        <v>15</v>
      </c>
      <c r="I33" s="36">
        <v>15</v>
      </c>
      <c r="J33" s="36"/>
      <c r="K33" s="36"/>
      <c r="L33" s="36"/>
      <c r="M33" s="36"/>
      <c r="N33" s="19"/>
      <c r="O33" s="39"/>
      <c r="P33" s="36"/>
      <c r="Q33" s="36">
        <v>15</v>
      </c>
      <c r="R33" s="40">
        <v>15</v>
      </c>
      <c r="S33" s="39"/>
      <c r="T33" s="41"/>
      <c r="U33" s="36"/>
      <c r="V33" s="40"/>
      <c r="W33" s="39"/>
      <c r="X33" s="36"/>
      <c r="Y33" s="36"/>
      <c r="Z33" s="40"/>
      <c r="AA33" s="39"/>
      <c r="AB33" s="41"/>
      <c r="AC33" s="36"/>
      <c r="AD33" s="40"/>
      <c r="AE33" s="39"/>
      <c r="AF33" s="36"/>
      <c r="AG33" s="36"/>
      <c r="AH33" s="40"/>
      <c r="AI33" s="20"/>
      <c r="AJ33" s="15">
        <v>1.5</v>
      </c>
      <c r="AK33" s="154"/>
      <c r="AL33" s="15">
        <v>3</v>
      </c>
      <c r="AM33" s="154"/>
    </row>
    <row r="34" spans="1:39" s="152" customFormat="1" ht="31.8" customHeight="1" x14ac:dyDescent="0.25">
      <c r="A34" s="15">
        <v>20</v>
      </c>
      <c r="B34" s="234" t="s">
        <v>173</v>
      </c>
      <c r="C34" s="313" t="s">
        <v>224</v>
      </c>
      <c r="D34" s="36">
        <v>4</v>
      </c>
      <c r="E34" s="37" t="s">
        <v>80</v>
      </c>
      <c r="F34" s="38"/>
      <c r="G34" s="18">
        <f>SUM(H34:N34)</f>
        <v>40</v>
      </c>
      <c r="H34" s="36">
        <v>15</v>
      </c>
      <c r="I34" s="36">
        <v>25</v>
      </c>
      <c r="J34" s="36"/>
      <c r="K34" s="36"/>
      <c r="L34" s="36"/>
      <c r="M34" s="36"/>
      <c r="N34" s="19"/>
      <c r="O34" s="39"/>
      <c r="P34" s="36"/>
      <c r="Q34" s="36"/>
      <c r="R34" s="40"/>
      <c r="S34" s="39"/>
      <c r="T34" s="41"/>
      <c r="U34" s="36"/>
      <c r="V34" s="40"/>
      <c r="W34" s="39"/>
      <c r="X34" s="36"/>
      <c r="Y34" s="36"/>
      <c r="Z34" s="40"/>
      <c r="AA34" s="39"/>
      <c r="AB34" s="41"/>
      <c r="AC34" s="36">
        <v>15</v>
      </c>
      <c r="AD34" s="40">
        <v>25</v>
      </c>
      <c r="AE34" s="39"/>
      <c r="AF34" s="36"/>
      <c r="AG34" s="36"/>
      <c r="AH34" s="40"/>
      <c r="AI34" s="20"/>
      <c r="AJ34" s="15">
        <v>1.9</v>
      </c>
      <c r="AK34" s="154"/>
      <c r="AL34" s="15"/>
      <c r="AM34" s="154"/>
    </row>
    <row r="35" spans="1:39" s="152" customFormat="1" x14ac:dyDescent="0.25">
      <c r="A35" s="153"/>
      <c r="B35" s="235" t="s">
        <v>1</v>
      </c>
      <c r="C35" s="42"/>
      <c r="D35" s="43">
        <f>SUM(D33:D34)</f>
        <v>7</v>
      </c>
      <c r="E35" s="43">
        <f>SUM(E22:E31)</f>
        <v>0</v>
      </c>
      <c r="F35" s="43">
        <f>SUM(F22:F31)</f>
        <v>0</v>
      </c>
      <c r="G35" s="43">
        <f>SUM(G33:G34)</f>
        <v>70</v>
      </c>
      <c r="H35" s="43">
        <f t="shared" ref="H35:AJ35" si="5">SUM(H33:H34)</f>
        <v>30</v>
      </c>
      <c r="I35" s="43">
        <f t="shared" si="5"/>
        <v>40</v>
      </c>
      <c r="J35" s="43">
        <f t="shared" si="5"/>
        <v>0</v>
      </c>
      <c r="K35" s="43">
        <f t="shared" si="5"/>
        <v>0</v>
      </c>
      <c r="L35" s="43">
        <f t="shared" si="5"/>
        <v>0</v>
      </c>
      <c r="M35" s="43">
        <f t="shared" si="5"/>
        <v>0</v>
      </c>
      <c r="N35" s="43">
        <f t="shared" si="5"/>
        <v>0</v>
      </c>
      <c r="O35" s="43">
        <f t="shared" si="5"/>
        <v>0</v>
      </c>
      <c r="P35" s="43">
        <f t="shared" si="5"/>
        <v>0</v>
      </c>
      <c r="Q35" s="43">
        <f t="shared" si="5"/>
        <v>15</v>
      </c>
      <c r="R35" s="43">
        <f t="shared" si="5"/>
        <v>15</v>
      </c>
      <c r="S35" s="43">
        <f t="shared" si="5"/>
        <v>0</v>
      </c>
      <c r="T35" s="43">
        <f t="shared" si="5"/>
        <v>0</v>
      </c>
      <c r="U35" s="43">
        <f t="shared" si="5"/>
        <v>0</v>
      </c>
      <c r="V35" s="43">
        <f t="shared" si="5"/>
        <v>0</v>
      </c>
      <c r="W35" s="43">
        <f t="shared" si="5"/>
        <v>0</v>
      </c>
      <c r="X35" s="43">
        <f t="shared" si="5"/>
        <v>0</v>
      </c>
      <c r="Y35" s="43">
        <f t="shared" si="5"/>
        <v>0</v>
      </c>
      <c r="Z35" s="43">
        <f t="shared" si="5"/>
        <v>0</v>
      </c>
      <c r="AA35" s="43">
        <f t="shared" si="5"/>
        <v>0</v>
      </c>
      <c r="AB35" s="43">
        <f t="shared" si="5"/>
        <v>0</v>
      </c>
      <c r="AC35" s="43">
        <f t="shared" si="5"/>
        <v>15</v>
      </c>
      <c r="AD35" s="43">
        <f t="shared" si="5"/>
        <v>25</v>
      </c>
      <c r="AE35" s="43">
        <f t="shared" si="5"/>
        <v>0</v>
      </c>
      <c r="AF35" s="43">
        <f t="shared" si="5"/>
        <v>0</v>
      </c>
      <c r="AG35" s="43">
        <f t="shared" si="5"/>
        <v>0</v>
      </c>
      <c r="AH35" s="43">
        <f t="shared" si="5"/>
        <v>0</v>
      </c>
      <c r="AI35" s="43">
        <f t="shared" si="5"/>
        <v>0</v>
      </c>
      <c r="AJ35" s="43">
        <f t="shared" si="5"/>
        <v>3.4</v>
      </c>
      <c r="AK35" s="44">
        <f>SUM(AK33:AK34)</f>
        <v>0</v>
      </c>
      <c r="AL35" s="44">
        <f>SUM(AL33:AL34)</f>
        <v>3</v>
      </c>
      <c r="AM35" s="44">
        <f>SUM(AM33:AM34)</f>
        <v>0</v>
      </c>
    </row>
    <row r="36" spans="1:39" s="153" customFormat="1" x14ac:dyDescent="0.25">
      <c r="A36" s="61" t="s">
        <v>214</v>
      </c>
      <c r="B36" s="236"/>
      <c r="C36" s="167"/>
      <c r="D36" s="45"/>
      <c r="E36" s="45"/>
      <c r="F36" s="46"/>
      <c r="G36" s="45"/>
      <c r="H36" s="45"/>
      <c r="I36" s="45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>
        <f>D36/2</f>
        <v>0</v>
      </c>
      <c r="AK36" s="47"/>
      <c r="AL36" s="47"/>
      <c r="AM36" s="47"/>
    </row>
    <row r="37" spans="1:39" s="166" customFormat="1" ht="28.8" customHeight="1" x14ac:dyDescent="0.25">
      <c r="A37" s="15">
        <v>21</v>
      </c>
      <c r="B37" s="210" t="s">
        <v>27</v>
      </c>
      <c r="C37" s="313" t="s">
        <v>225</v>
      </c>
      <c r="D37" s="15">
        <v>3</v>
      </c>
      <c r="E37" s="17"/>
      <c r="F37" s="23" t="s">
        <v>82</v>
      </c>
      <c r="G37" s="18">
        <f>SUM(H37:N37)</f>
        <v>30</v>
      </c>
      <c r="H37" s="48">
        <v>30</v>
      </c>
      <c r="I37" s="48"/>
      <c r="J37" s="15"/>
      <c r="K37" s="15"/>
      <c r="L37" s="15"/>
      <c r="M37" s="15"/>
      <c r="N37" s="19"/>
      <c r="O37" s="20"/>
      <c r="P37" s="15"/>
      <c r="Q37" s="15"/>
      <c r="R37" s="19"/>
      <c r="S37" s="20"/>
      <c r="T37" s="22"/>
      <c r="U37" s="15"/>
      <c r="V37" s="19"/>
      <c r="W37" s="20"/>
      <c r="X37" s="15"/>
      <c r="Y37" s="15"/>
      <c r="Z37" s="19"/>
      <c r="AA37" s="20"/>
      <c r="AB37" s="22"/>
      <c r="AC37" s="15"/>
      <c r="AD37" s="19"/>
      <c r="AE37" s="20"/>
      <c r="AF37" s="15"/>
      <c r="AG37" s="15">
        <v>30</v>
      </c>
      <c r="AH37" s="19"/>
      <c r="AI37" s="20"/>
      <c r="AJ37" s="15">
        <v>1.5</v>
      </c>
      <c r="AK37" s="154"/>
      <c r="AL37" s="15">
        <v>3</v>
      </c>
      <c r="AM37" s="154"/>
    </row>
    <row r="38" spans="1:39" s="152" customFormat="1" x14ac:dyDescent="0.25">
      <c r="A38" s="15">
        <v>22</v>
      </c>
      <c r="B38" s="210" t="s">
        <v>71</v>
      </c>
      <c r="C38" s="16" t="s">
        <v>148</v>
      </c>
      <c r="D38" s="15">
        <v>1</v>
      </c>
      <c r="E38" s="17"/>
      <c r="F38" s="23" t="s">
        <v>73</v>
      </c>
      <c r="G38" s="18">
        <f>SUM(H38:N38)</f>
        <v>15</v>
      </c>
      <c r="H38" s="48"/>
      <c r="I38" s="48">
        <v>15</v>
      </c>
      <c r="J38" s="15"/>
      <c r="K38" s="15"/>
      <c r="L38" s="15"/>
      <c r="M38" s="15"/>
      <c r="N38" s="19"/>
      <c r="O38" s="20"/>
      <c r="P38" s="15">
        <v>15</v>
      </c>
      <c r="Q38" s="15"/>
      <c r="R38" s="19"/>
      <c r="S38" s="20"/>
      <c r="T38" s="22"/>
      <c r="U38" s="15"/>
      <c r="V38" s="19"/>
      <c r="W38" s="20"/>
      <c r="X38" s="15"/>
      <c r="Y38" s="15"/>
      <c r="Z38" s="19"/>
      <c r="AA38" s="20"/>
      <c r="AB38" s="22"/>
      <c r="AC38" s="15"/>
      <c r="AD38" s="19"/>
      <c r="AE38" s="20"/>
      <c r="AF38" s="15"/>
      <c r="AG38" s="15"/>
      <c r="AH38" s="19"/>
      <c r="AI38" s="20"/>
      <c r="AJ38" s="15">
        <v>0.8</v>
      </c>
      <c r="AK38" s="154"/>
      <c r="AL38" s="15">
        <v>1</v>
      </c>
      <c r="AM38" s="154"/>
    </row>
    <row r="39" spans="1:39" s="152" customFormat="1" x14ac:dyDescent="0.25">
      <c r="A39" s="15">
        <v>23</v>
      </c>
      <c r="B39" s="210" t="s">
        <v>21</v>
      </c>
      <c r="C39" s="16" t="s">
        <v>150</v>
      </c>
      <c r="D39" s="15">
        <v>7</v>
      </c>
      <c r="E39" s="17" t="s">
        <v>76</v>
      </c>
      <c r="F39" s="23"/>
      <c r="G39" s="18">
        <f>SUM(H39:N39)</f>
        <v>60</v>
      </c>
      <c r="H39" s="48">
        <v>30</v>
      </c>
      <c r="I39" s="48">
        <v>30</v>
      </c>
      <c r="J39" s="15"/>
      <c r="K39" s="15"/>
      <c r="L39" s="15"/>
      <c r="M39" s="15"/>
      <c r="N39" s="19"/>
      <c r="O39" s="20"/>
      <c r="P39" s="15"/>
      <c r="Q39" s="15"/>
      <c r="R39" s="19"/>
      <c r="S39" s="20"/>
      <c r="T39" s="22"/>
      <c r="U39" s="15">
        <v>30</v>
      </c>
      <c r="V39" s="19">
        <v>30</v>
      </c>
      <c r="W39" s="20"/>
      <c r="X39" s="15"/>
      <c r="Y39" s="15"/>
      <c r="Z39" s="19"/>
      <c r="AA39" s="20"/>
      <c r="AB39" s="22"/>
      <c r="AC39" s="15"/>
      <c r="AD39" s="19"/>
      <c r="AE39" s="20"/>
      <c r="AF39" s="15"/>
      <c r="AG39" s="15"/>
      <c r="AH39" s="19"/>
      <c r="AI39" s="20"/>
      <c r="AJ39" s="15">
        <v>2.9</v>
      </c>
      <c r="AK39" s="154"/>
      <c r="AL39" s="15">
        <v>7</v>
      </c>
      <c r="AM39" s="154"/>
    </row>
    <row r="40" spans="1:39" s="153" customFormat="1" x14ac:dyDescent="0.25">
      <c r="A40" s="15">
        <v>24</v>
      </c>
      <c r="B40" s="210" t="s">
        <v>20</v>
      </c>
      <c r="C40" s="16" t="s">
        <v>149</v>
      </c>
      <c r="D40" s="15">
        <v>7</v>
      </c>
      <c r="E40" s="15">
        <v>4</v>
      </c>
      <c r="F40" s="23"/>
      <c r="G40" s="18">
        <f>SUM(H40:N40)</f>
        <v>60</v>
      </c>
      <c r="H40" s="48">
        <v>30</v>
      </c>
      <c r="I40" s="48">
        <v>30</v>
      </c>
      <c r="J40" s="15"/>
      <c r="K40" s="15"/>
      <c r="L40" s="15"/>
      <c r="M40" s="15"/>
      <c r="N40" s="19"/>
      <c r="O40" s="20"/>
      <c r="P40" s="15"/>
      <c r="Q40" s="15"/>
      <c r="R40" s="19"/>
      <c r="S40" s="20"/>
      <c r="T40" s="22"/>
      <c r="U40" s="15">
        <v>30</v>
      </c>
      <c r="V40" s="19">
        <v>30</v>
      </c>
      <c r="W40" s="20"/>
      <c r="X40" s="15"/>
      <c r="Y40" s="15"/>
      <c r="Z40" s="19"/>
      <c r="AA40" s="20"/>
      <c r="AB40" s="22"/>
      <c r="AC40" s="15"/>
      <c r="AD40" s="19"/>
      <c r="AE40" s="20"/>
      <c r="AF40" s="15"/>
      <c r="AG40" s="15"/>
      <c r="AH40" s="19"/>
      <c r="AI40" s="20"/>
      <c r="AJ40" s="15">
        <v>2.9</v>
      </c>
      <c r="AK40" s="154"/>
      <c r="AL40" s="15">
        <v>7</v>
      </c>
      <c r="AM40" s="154"/>
    </row>
    <row r="41" spans="1:39" s="152" customFormat="1" x14ac:dyDescent="0.25">
      <c r="A41" s="15">
        <v>25</v>
      </c>
      <c r="B41" s="211" t="s">
        <v>68</v>
      </c>
      <c r="C41" s="313" t="s">
        <v>226</v>
      </c>
      <c r="D41" s="15">
        <v>2</v>
      </c>
      <c r="E41" s="17"/>
      <c r="F41" s="23" t="s">
        <v>82</v>
      </c>
      <c r="G41" s="18">
        <f>SUM(H41:N41)</f>
        <v>15</v>
      </c>
      <c r="H41" s="15"/>
      <c r="I41" s="15">
        <v>15</v>
      </c>
      <c r="J41" s="15"/>
      <c r="K41" s="15"/>
      <c r="L41" s="15"/>
      <c r="M41" s="15"/>
      <c r="N41" s="19"/>
      <c r="O41" s="20"/>
      <c r="P41" s="15"/>
      <c r="Q41" s="15"/>
      <c r="R41" s="19"/>
      <c r="S41" s="20"/>
      <c r="T41" s="22"/>
      <c r="U41" s="15"/>
      <c r="V41" s="19"/>
      <c r="W41" s="20"/>
      <c r="X41" s="15"/>
      <c r="Y41" s="15"/>
      <c r="Z41" s="19"/>
      <c r="AA41" s="20"/>
      <c r="AB41" s="22"/>
      <c r="AC41" s="15"/>
      <c r="AD41" s="19"/>
      <c r="AE41" s="20"/>
      <c r="AF41" s="15"/>
      <c r="AG41" s="15"/>
      <c r="AH41" s="19">
        <v>15</v>
      </c>
      <c r="AI41" s="20"/>
      <c r="AJ41" s="15">
        <v>0.8</v>
      </c>
      <c r="AK41" s="154"/>
      <c r="AL41" s="15">
        <v>2</v>
      </c>
      <c r="AM41" s="154"/>
    </row>
    <row r="42" spans="1:39" s="152" customFormat="1" ht="16.2" thickBot="1" x14ac:dyDescent="0.3">
      <c r="A42" s="164"/>
      <c r="B42" s="229" t="s">
        <v>1</v>
      </c>
      <c r="C42" s="49"/>
      <c r="D42" s="25">
        <f>SUM(D37:D41)</f>
        <v>20</v>
      </c>
      <c r="E42" s="25"/>
      <c r="F42" s="50"/>
      <c r="G42" s="25">
        <f>SUM(G37:G41)</f>
        <v>180</v>
      </c>
      <c r="H42" s="25">
        <f t="shared" ref="H42:AJ42" si="6">SUM(H37:H41)</f>
        <v>90</v>
      </c>
      <c r="I42" s="25">
        <f t="shared" si="6"/>
        <v>90</v>
      </c>
      <c r="J42" s="25">
        <f t="shared" si="6"/>
        <v>0</v>
      </c>
      <c r="K42" s="25">
        <f t="shared" si="6"/>
        <v>0</v>
      </c>
      <c r="L42" s="25">
        <f t="shared" si="6"/>
        <v>0</v>
      </c>
      <c r="M42" s="25">
        <f t="shared" si="6"/>
        <v>0</v>
      </c>
      <c r="N42" s="25">
        <f t="shared" si="6"/>
        <v>0</v>
      </c>
      <c r="O42" s="25">
        <f t="shared" si="6"/>
        <v>0</v>
      </c>
      <c r="P42" s="25">
        <f t="shared" si="6"/>
        <v>15</v>
      </c>
      <c r="Q42" s="25">
        <f t="shared" si="6"/>
        <v>0</v>
      </c>
      <c r="R42" s="25">
        <f t="shared" si="6"/>
        <v>0</v>
      </c>
      <c r="S42" s="25">
        <f t="shared" si="6"/>
        <v>0</v>
      </c>
      <c r="T42" s="25">
        <f t="shared" si="6"/>
        <v>0</v>
      </c>
      <c r="U42" s="25">
        <f t="shared" si="6"/>
        <v>60</v>
      </c>
      <c r="V42" s="25">
        <f t="shared" si="6"/>
        <v>60</v>
      </c>
      <c r="W42" s="25">
        <f t="shared" si="6"/>
        <v>0</v>
      </c>
      <c r="X42" s="25">
        <f t="shared" si="6"/>
        <v>0</v>
      </c>
      <c r="Y42" s="25">
        <f t="shared" si="6"/>
        <v>0</v>
      </c>
      <c r="Z42" s="25">
        <f t="shared" si="6"/>
        <v>0</v>
      </c>
      <c r="AA42" s="25">
        <f t="shared" si="6"/>
        <v>0</v>
      </c>
      <c r="AB42" s="25">
        <f t="shared" si="6"/>
        <v>0</v>
      </c>
      <c r="AC42" s="25">
        <f t="shared" si="6"/>
        <v>0</v>
      </c>
      <c r="AD42" s="25">
        <f t="shared" si="6"/>
        <v>0</v>
      </c>
      <c r="AE42" s="25">
        <f t="shared" si="6"/>
        <v>0</v>
      </c>
      <c r="AF42" s="25">
        <f t="shared" si="6"/>
        <v>0</v>
      </c>
      <c r="AG42" s="25">
        <f t="shared" si="6"/>
        <v>30</v>
      </c>
      <c r="AH42" s="25">
        <f t="shared" si="6"/>
        <v>15</v>
      </c>
      <c r="AI42" s="25">
        <f t="shared" si="6"/>
        <v>0</v>
      </c>
      <c r="AJ42" s="25">
        <f t="shared" si="6"/>
        <v>8.9</v>
      </c>
      <c r="AK42" s="18">
        <f>SUM(AK37:AK41)</f>
        <v>0</v>
      </c>
      <c r="AL42" s="18">
        <f>SUM(AL37:AL41)</f>
        <v>20</v>
      </c>
      <c r="AM42" s="18">
        <f>SUM(AM37:AM41)</f>
        <v>0</v>
      </c>
    </row>
    <row r="43" spans="1:39" s="152" customFormat="1" ht="16.2" thickTop="1" x14ac:dyDescent="0.25">
      <c r="A43" s="145" t="s">
        <v>213</v>
      </c>
      <c r="B43" s="232"/>
      <c r="C43" s="168"/>
      <c r="D43" s="33"/>
      <c r="E43" s="33"/>
      <c r="F43" s="34"/>
      <c r="G43" s="33"/>
      <c r="H43" s="33"/>
      <c r="I43" s="33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>
        <f>D43/2</f>
        <v>0</v>
      </c>
      <c r="AK43" s="35"/>
      <c r="AL43" s="35"/>
      <c r="AM43" s="35"/>
    </row>
    <row r="44" spans="1:39" s="152" customFormat="1" x14ac:dyDescent="0.25">
      <c r="A44" s="15">
        <v>26</v>
      </c>
      <c r="B44" s="210" t="s">
        <v>70</v>
      </c>
      <c r="C44" s="313" t="s">
        <v>227</v>
      </c>
      <c r="D44" s="15">
        <v>3</v>
      </c>
      <c r="E44" s="17" t="s">
        <v>77</v>
      </c>
      <c r="F44" s="23"/>
      <c r="G44" s="18">
        <f t="shared" ref="G44:G56" si="7">SUM(H44:N44)</f>
        <v>30</v>
      </c>
      <c r="H44" s="48">
        <v>15</v>
      </c>
      <c r="I44" s="48">
        <v>15</v>
      </c>
      <c r="J44" s="15"/>
      <c r="K44" s="15"/>
      <c r="L44" s="15"/>
      <c r="M44" s="15"/>
      <c r="N44" s="19"/>
      <c r="O44" s="20"/>
      <c r="P44" s="15"/>
      <c r="Q44" s="15"/>
      <c r="R44" s="19"/>
      <c r="S44" s="20"/>
      <c r="T44" s="22"/>
      <c r="U44" s="15"/>
      <c r="V44" s="19"/>
      <c r="W44" s="20">
        <v>15</v>
      </c>
      <c r="X44" s="15">
        <v>15</v>
      </c>
      <c r="Y44" s="15"/>
      <c r="Z44" s="19"/>
      <c r="AA44" s="20"/>
      <c r="AB44" s="22"/>
      <c r="AC44" s="15"/>
      <c r="AD44" s="19"/>
      <c r="AE44" s="20"/>
      <c r="AF44" s="15"/>
      <c r="AG44" s="15"/>
      <c r="AH44" s="19"/>
      <c r="AI44" s="20"/>
      <c r="AJ44" s="15">
        <v>1.5</v>
      </c>
      <c r="AK44" s="154"/>
      <c r="AL44" s="15">
        <v>3</v>
      </c>
      <c r="AM44" s="154"/>
    </row>
    <row r="45" spans="1:39" s="152" customFormat="1" x14ac:dyDescent="0.25">
      <c r="A45" s="15">
        <v>27</v>
      </c>
      <c r="B45" s="210" t="s">
        <v>28</v>
      </c>
      <c r="C45" s="16" t="s">
        <v>151</v>
      </c>
      <c r="D45" s="15">
        <v>3</v>
      </c>
      <c r="E45" s="17"/>
      <c r="F45" s="23" t="s">
        <v>74</v>
      </c>
      <c r="G45" s="18">
        <f t="shared" si="7"/>
        <v>30</v>
      </c>
      <c r="H45" s="48">
        <v>15</v>
      </c>
      <c r="I45" s="48">
        <v>15</v>
      </c>
      <c r="J45" s="15"/>
      <c r="K45" s="15"/>
      <c r="L45" s="15"/>
      <c r="M45" s="15"/>
      <c r="N45" s="19"/>
      <c r="O45" s="20"/>
      <c r="P45" s="15"/>
      <c r="Q45" s="15">
        <v>15</v>
      </c>
      <c r="R45" s="19">
        <v>15</v>
      </c>
      <c r="S45" s="20"/>
      <c r="T45" s="22"/>
      <c r="U45" s="15"/>
      <c r="V45" s="19"/>
      <c r="W45" s="20"/>
      <c r="X45" s="15"/>
      <c r="Y45" s="15"/>
      <c r="Z45" s="19"/>
      <c r="AA45" s="20"/>
      <c r="AB45" s="22"/>
      <c r="AC45" s="15"/>
      <c r="AD45" s="19"/>
      <c r="AE45" s="20"/>
      <c r="AF45" s="15"/>
      <c r="AG45" s="15"/>
      <c r="AH45" s="19"/>
      <c r="AI45" s="20"/>
      <c r="AJ45" s="15">
        <v>1.5</v>
      </c>
      <c r="AK45" s="154"/>
      <c r="AL45" s="15">
        <v>3</v>
      </c>
      <c r="AM45" s="154"/>
    </row>
    <row r="46" spans="1:39" s="152" customFormat="1" x14ac:dyDescent="0.25">
      <c r="A46" s="15">
        <v>28</v>
      </c>
      <c r="B46" s="210" t="s">
        <v>13</v>
      </c>
      <c r="C46" s="313" t="s">
        <v>228</v>
      </c>
      <c r="D46" s="15">
        <v>7</v>
      </c>
      <c r="E46" s="17" t="s">
        <v>77</v>
      </c>
      <c r="F46" s="23"/>
      <c r="G46" s="18">
        <f t="shared" si="7"/>
        <v>60</v>
      </c>
      <c r="H46" s="48">
        <v>30</v>
      </c>
      <c r="I46" s="48">
        <v>30</v>
      </c>
      <c r="J46" s="15"/>
      <c r="K46" s="15"/>
      <c r="L46" s="15"/>
      <c r="M46" s="15"/>
      <c r="N46" s="19"/>
      <c r="O46" s="20"/>
      <c r="P46" s="15"/>
      <c r="Q46" s="15"/>
      <c r="R46" s="19"/>
      <c r="S46" s="20"/>
      <c r="T46" s="22"/>
      <c r="U46" s="15"/>
      <c r="V46" s="19"/>
      <c r="W46" s="20">
        <v>30</v>
      </c>
      <c r="X46" s="15">
        <v>30</v>
      </c>
      <c r="Y46" s="15"/>
      <c r="Z46" s="19"/>
      <c r="AA46" s="20"/>
      <c r="AB46" s="22"/>
      <c r="AC46" s="15"/>
      <c r="AD46" s="19"/>
      <c r="AE46" s="20"/>
      <c r="AF46" s="15"/>
      <c r="AG46" s="15"/>
      <c r="AH46" s="19"/>
      <c r="AI46" s="20"/>
      <c r="AJ46" s="15">
        <v>2.9</v>
      </c>
      <c r="AK46" s="154"/>
      <c r="AL46" s="15">
        <v>7</v>
      </c>
      <c r="AM46" s="154"/>
    </row>
    <row r="47" spans="1:39" s="153" customFormat="1" x14ac:dyDescent="0.25">
      <c r="A47" s="15">
        <v>29</v>
      </c>
      <c r="B47" s="210" t="s">
        <v>14</v>
      </c>
      <c r="C47" s="16" t="s">
        <v>152</v>
      </c>
      <c r="D47" s="15">
        <v>3</v>
      </c>
      <c r="E47" s="17"/>
      <c r="F47" s="15">
        <v>2</v>
      </c>
      <c r="G47" s="18">
        <f t="shared" si="7"/>
        <v>30</v>
      </c>
      <c r="H47" s="48">
        <v>15</v>
      </c>
      <c r="I47" s="48"/>
      <c r="J47" s="15"/>
      <c r="K47" s="15">
        <v>15</v>
      </c>
      <c r="L47" s="15"/>
      <c r="M47" s="15"/>
      <c r="N47" s="19"/>
      <c r="O47" s="20"/>
      <c r="P47" s="15"/>
      <c r="Q47" s="15">
        <v>15</v>
      </c>
      <c r="R47" s="19">
        <v>15</v>
      </c>
      <c r="S47" s="20"/>
      <c r="T47" s="22"/>
      <c r="U47" s="15"/>
      <c r="V47" s="19"/>
      <c r="W47" s="20"/>
      <c r="X47" s="15"/>
      <c r="Y47" s="15"/>
      <c r="Z47" s="19"/>
      <c r="AA47" s="20"/>
      <c r="AB47" s="22"/>
      <c r="AC47" s="15"/>
      <c r="AD47" s="19"/>
      <c r="AE47" s="20"/>
      <c r="AF47" s="15"/>
      <c r="AG47" s="15"/>
      <c r="AH47" s="19"/>
      <c r="AI47" s="20"/>
      <c r="AJ47" s="15">
        <v>1.5</v>
      </c>
      <c r="AK47" s="154"/>
      <c r="AL47" s="15">
        <v>3</v>
      </c>
      <c r="AM47" s="154"/>
    </row>
    <row r="48" spans="1:39" s="152" customFormat="1" ht="31.2" x14ac:dyDescent="0.25">
      <c r="A48" s="15">
        <v>30</v>
      </c>
      <c r="B48" s="210" t="s">
        <v>174</v>
      </c>
      <c r="C48" s="313" t="s">
        <v>229</v>
      </c>
      <c r="D48" s="15">
        <v>3</v>
      </c>
      <c r="E48" s="17"/>
      <c r="F48" s="15">
        <v>5</v>
      </c>
      <c r="G48" s="18">
        <f t="shared" si="7"/>
        <v>30</v>
      </c>
      <c r="H48" s="48">
        <v>15</v>
      </c>
      <c r="I48" s="48">
        <v>15</v>
      </c>
      <c r="J48" s="15"/>
      <c r="K48" s="15"/>
      <c r="L48" s="15"/>
      <c r="M48" s="15"/>
      <c r="N48" s="19"/>
      <c r="O48" s="20"/>
      <c r="P48" s="15"/>
      <c r="Q48" s="15"/>
      <c r="R48" s="19"/>
      <c r="S48" s="20"/>
      <c r="T48" s="22"/>
      <c r="U48" s="15"/>
      <c r="V48" s="19"/>
      <c r="W48" s="20">
        <v>15</v>
      </c>
      <c r="X48" s="15">
        <v>15</v>
      </c>
      <c r="Y48" s="15"/>
      <c r="Z48" s="19"/>
      <c r="AA48" s="20"/>
      <c r="AB48" s="22"/>
      <c r="AC48" s="15"/>
      <c r="AD48" s="19"/>
      <c r="AE48" s="20"/>
      <c r="AF48" s="15"/>
      <c r="AG48" s="15"/>
      <c r="AH48" s="19"/>
      <c r="AI48" s="20"/>
      <c r="AJ48" s="15">
        <v>1.5</v>
      </c>
      <c r="AK48" s="154"/>
      <c r="AL48" s="15">
        <v>3</v>
      </c>
      <c r="AM48" s="154"/>
    </row>
    <row r="49" spans="1:39" s="152" customFormat="1" x14ac:dyDescent="0.25">
      <c r="A49" s="15">
        <v>31</v>
      </c>
      <c r="B49" s="210" t="s">
        <v>15</v>
      </c>
      <c r="C49" s="16" t="s">
        <v>153</v>
      </c>
      <c r="D49" s="15">
        <v>3</v>
      </c>
      <c r="E49" s="17"/>
      <c r="F49" s="23" t="s">
        <v>78</v>
      </c>
      <c r="G49" s="18">
        <f t="shared" si="7"/>
        <v>30</v>
      </c>
      <c r="H49" s="48">
        <v>15</v>
      </c>
      <c r="I49" s="48">
        <v>15</v>
      </c>
      <c r="J49" s="15"/>
      <c r="K49" s="15"/>
      <c r="L49" s="15"/>
      <c r="M49" s="15"/>
      <c r="N49" s="19"/>
      <c r="O49" s="20"/>
      <c r="P49" s="15"/>
      <c r="Q49" s="15"/>
      <c r="R49" s="19"/>
      <c r="S49" s="20">
        <v>15</v>
      </c>
      <c r="T49" s="22">
        <v>15</v>
      </c>
      <c r="U49" s="15"/>
      <c r="V49" s="19"/>
      <c r="W49" s="20"/>
      <c r="X49" s="15"/>
      <c r="Y49" s="15"/>
      <c r="Z49" s="19"/>
      <c r="AA49" s="20"/>
      <c r="AB49" s="22"/>
      <c r="AC49" s="15"/>
      <c r="AD49" s="19"/>
      <c r="AE49" s="20"/>
      <c r="AF49" s="15"/>
      <c r="AG49" s="15"/>
      <c r="AH49" s="19"/>
      <c r="AI49" s="20"/>
      <c r="AJ49" s="15">
        <v>1.5</v>
      </c>
      <c r="AK49" s="154"/>
      <c r="AL49" s="15">
        <v>3</v>
      </c>
      <c r="AM49" s="154"/>
    </row>
    <row r="50" spans="1:39" s="152" customFormat="1" x14ac:dyDescent="0.25">
      <c r="A50" s="15">
        <v>32</v>
      </c>
      <c r="B50" s="210" t="s">
        <v>16</v>
      </c>
      <c r="C50" s="16" t="s">
        <v>154</v>
      </c>
      <c r="D50" s="15">
        <v>3</v>
      </c>
      <c r="E50" s="17"/>
      <c r="F50" s="17" t="s">
        <v>78</v>
      </c>
      <c r="G50" s="18">
        <f t="shared" si="7"/>
        <v>30</v>
      </c>
      <c r="H50" s="48">
        <v>15</v>
      </c>
      <c r="I50" s="48">
        <v>15</v>
      </c>
      <c r="J50" s="15"/>
      <c r="K50" s="15"/>
      <c r="L50" s="15"/>
      <c r="M50" s="15"/>
      <c r="N50" s="19"/>
      <c r="O50" s="20"/>
      <c r="P50" s="15"/>
      <c r="Q50" s="15"/>
      <c r="R50" s="19"/>
      <c r="S50" s="20">
        <v>15</v>
      </c>
      <c r="T50" s="22">
        <v>15</v>
      </c>
      <c r="U50" s="15"/>
      <c r="V50" s="19"/>
      <c r="W50" s="20"/>
      <c r="X50" s="15"/>
      <c r="Y50" s="15"/>
      <c r="Z50" s="19"/>
      <c r="AA50" s="20"/>
      <c r="AB50" s="22"/>
      <c r="AC50" s="15"/>
      <c r="AD50" s="19"/>
      <c r="AE50" s="20"/>
      <c r="AF50" s="15"/>
      <c r="AG50" s="15"/>
      <c r="AH50" s="19"/>
      <c r="AI50" s="20"/>
      <c r="AJ50" s="15">
        <v>1.5</v>
      </c>
      <c r="AK50" s="154"/>
      <c r="AL50" s="15">
        <v>3</v>
      </c>
      <c r="AM50" s="154"/>
    </row>
    <row r="51" spans="1:39" s="152" customFormat="1" x14ac:dyDescent="0.25">
      <c r="A51" s="15">
        <v>33</v>
      </c>
      <c r="B51" s="210" t="s">
        <v>17</v>
      </c>
      <c r="C51" s="16" t="s">
        <v>155</v>
      </c>
      <c r="D51" s="15">
        <v>3</v>
      </c>
      <c r="E51" s="17"/>
      <c r="F51" s="17" t="s">
        <v>78</v>
      </c>
      <c r="G51" s="18">
        <f t="shared" si="7"/>
        <v>30</v>
      </c>
      <c r="H51" s="48">
        <v>15</v>
      </c>
      <c r="I51" s="48">
        <v>15</v>
      </c>
      <c r="J51" s="15"/>
      <c r="K51" s="15"/>
      <c r="L51" s="15"/>
      <c r="M51" s="15"/>
      <c r="N51" s="19"/>
      <c r="O51" s="20"/>
      <c r="P51" s="15"/>
      <c r="Q51" s="15"/>
      <c r="R51" s="19"/>
      <c r="S51" s="20">
        <v>15</v>
      </c>
      <c r="T51" s="22">
        <v>15</v>
      </c>
      <c r="U51" s="15"/>
      <c r="V51" s="19"/>
      <c r="W51" s="20"/>
      <c r="X51" s="15"/>
      <c r="Y51" s="15"/>
      <c r="Z51" s="19"/>
      <c r="AA51" s="20"/>
      <c r="AB51" s="22"/>
      <c r="AC51" s="15"/>
      <c r="AD51" s="19"/>
      <c r="AE51" s="20"/>
      <c r="AF51" s="15"/>
      <c r="AG51" s="15"/>
      <c r="AH51" s="19"/>
      <c r="AI51" s="20"/>
      <c r="AJ51" s="15">
        <v>1.5</v>
      </c>
      <c r="AK51" s="154"/>
      <c r="AL51" s="15"/>
      <c r="AM51" s="154"/>
    </row>
    <row r="52" spans="1:39" s="152" customFormat="1" x14ac:dyDescent="0.25">
      <c r="A52" s="15">
        <v>34</v>
      </c>
      <c r="B52" s="210" t="s">
        <v>18</v>
      </c>
      <c r="C52" s="16" t="s">
        <v>156</v>
      </c>
      <c r="D52" s="15">
        <v>7</v>
      </c>
      <c r="E52" s="17" t="s">
        <v>78</v>
      </c>
      <c r="F52" s="23"/>
      <c r="G52" s="18">
        <f t="shared" si="7"/>
        <v>60</v>
      </c>
      <c r="H52" s="48">
        <v>30</v>
      </c>
      <c r="I52" s="48">
        <v>30</v>
      </c>
      <c r="J52" s="15"/>
      <c r="K52" s="15"/>
      <c r="L52" s="15"/>
      <c r="M52" s="15"/>
      <c r="N52" s="19"/>
      <c r="O52" s="20"/>
      <c r="P52" s="15"/>
      <c r="Q52" s="15"/>
      <c r="R52" s="19"/>
      <c r="S52" s="20">
        <v>30</v>
      </c>
      <c r="T52" s="22">
        <v>30</v>
      </c>
      <c r="U52" s="15"/>
      <c r="V52" s="19"/>
      <c r="W52" s="20"/>
      <c r="X52" s="15"/>
      <c r="Y52" s="15"/>
      <c r="Z52" s="19"/>
      <c r="AA52" s="20"/>
      <c r="AB52" s="22"/>
      <c r="AC52" s="15"/>
      <c r="AD52" s="19"/>
      <c r="AE52" s="20"/>
      <c r="AF52" s="15"/>
      <c r="AG52" s="15"/>
      <c r="AH52" s="19"/>
      <c r="AI52" s="20"/>
      <c r="AJ52" s="15">
        <v>2.9</v>
      </c>
      <c r="AK52" s="154"/>
      <c r="AL52" s="15"/>
      <c r="AM52" s="154"/>
    </row>
    <row r="53" spans="1:39" s="152" customFormat="1" x14ac:dyDescent="0.25">
      <c r="A53" s="15">
        <v>35</v>
      </c>
      <c r="B53" s="210" t="s">
        <v>19</v>
      </c>
      <c r="C53" s="16" t="s">
        <v>157</v>
      </c>
      <c r="D53" s="15">
        <v>3</v>
      </c>
      <c r="E53" s="17"/>
      <c r="F53" s="23" t="s">
        <v>78</v>
      </c>
      <c r="G53" s="18">
        <f t="shared" si="7"/>
        <v>30</v>
      </c>
      <c r="H53" s="48">
        <v>15</v>
      </c>
      <c r="I53" s="48">
        <v>15</v>
      </c>
      <c r="J53" s="15"/>
      <c r="K53" s="15"/>
      <c r="L53" s="15"/>
      <c r="M53" s="15"/>
      <c r="N53" s="19"/>
      <c r="O53" s="20"/>
      <c r="P53" s="15"/>
      <c r="Q53" s="15"/>
      <c r="R53" s="19"/>
      <c r="S53" s="20">
        <v>15</v>
      </c>
      <c r="T53" s="22">
        <v>15</v>
      </c>
      <c r="U53" s="15"/>
      <c r="V53" s="19"/>
      <c r="W53" s="20"/>
      <c r="X53" s="15"/>
      <c r="Y53" s="15"/>
      <c r="Z53" s="19"/>
      <c r="AA53" s="20"/>
      <c r="AB53" s="22"/>
      <c r="AC53" s="15"/>
      <c r="AD53" s="19"/>
      <c r="AE53" s="20"/>
      <c r="AF53" s="15"/>
      <c r="AG53" s="15"/>
      <c r="AH53" s="19"/>
      <c r="AI53" s="20"/>
      <c r="AJ53" s="15">
        <v>1.5</v>
      </c>
      <c r="AK53" s="154"/>
      <c r="AL53" s="15">
        <v>3</v>
      </c>
      <c r="AM53" s="154"/>
    </row>
    <row r="54" spans="1:39" s="152" customFormat="1" ht="31.2" x14ac:dyDescent="0.25">
      <c r="A54" s="15">
        <v>36</v>
      </c>
      <c r="B54" s="210" t="s">
        <v>121</v>
      </c>
      <c r="C54" s="16" t="s">
        <v>158</v>
      </c>
      <c r="D54" s="15">
        <v>1</v>
      </c>
      <c r="E54" s="17"/>
      <c r="F54" s="23" t="s">
        <v>76</v>
      </c>
      <c r="G54" s="18">
        <f t="shared" si="7"/>
        <v>15</v>
      </c>
      <c r="H54" s="48">
        <v>15</v>
      </c>
      <c r="I54" s="48"/>
      <c r="J54" s="15"/>
      <c r="K54" s="15"/>
      <c r="L54" s="15"/>
      <c r="M54" s="15"/>
      <c r="N54" s="19"/>
      <c r="O54" s="20"/>
      <c r="P54" s="15"/>
      <c r="Q54" s="15"/>
      <c r="R54" s="19"/>
      <c r="S54" s="20"/>
      <c r="T54" s="22"/>
      <c r="U54" s="15">
        <v>15</v>
      </c>
      <c r="V54" s="19"/>
      <c r="W54" s="20"/>
      <c r="X54" s="15"/>
      <c r="Y54" s="15"/>
      <c r="Z54" s="19"/>
      <c r="AA54" s="20"/>
      <c r="AB54" s="22"/>
      <c r="AC54" s="15"/>
      <c r="AD54" s="19"/>
      <c r="AE54" s="20"/>
      <c r="AF54" s="15"/>
      <c r="AG54" s="15"/>
      <c r="AH54" s="19"/>
      <c r="AI54" s="20"/>
      <c r="AJ54" s="15">
        <v>0.8</v>
      </c>
      <c r="AK54" s="154"/>
      <c r="AL54" s="15">
        <v>1</v>
      </c>
      <c r="AM54" s="154"/>
    </row>
    <row r="55" spans="1:39" s="152" customFormat="1" x14ac:dyDescent="0.25">
      <c r="A55" s="15">
        <v>37</v>
      </c>
      <c r="B55" s="210" t="s">
        <v>131</v>
      </c>
      <c r="C55" s="314" t="s">
        <v>230</v>
      </c>
      <c r="D55" s="20">
        <v>3</v>
      </c>
      <c r="E55" s="17"/>
      <c r="F55" s="17" t="s">
        <v>75</v>
      </c>
      <c r="G55" s="18">
        <f t="shared" si="7"/>
        <v>30</v>
      </c>
      <c r="H55" s="15"/>
      <c r="I55" s="15">
        <v>30</v>
      </c>
      <c r="J55" s="15"/>
      <c r="K55" s="15"/>
      <c r="L55" s="15"/>
      <c r="M55" s="15"/>
      <c r="N55" s="19"/>
      <c r="O55" s="20"/>
      <c r="P55" s="15"/>
      <c r="Q55" s="15"/>
      <c r="R55" s="15"/>
      <c r="S55" s="21"/>
      <c r="T55" s="15"/>
      <c r="U55" s="15"/>
      <c r="V55" s="19"/>
      <c r="W55" s="155"/>
      <c r="X55" s="156"/>
      <c r="Y55" s="156"/>
      <c r="Z55" s="157"/>
      <c r="AA55" s="20"/>
      <c r="AB55" s="15">
        <v>30</v>
      </c>
      <c r="AC55" s="15"/>
      <c r="AD55" s="19"/>
      <c r="AE55" s="155"/>
      <c r="AF55" s="156"/>
      <c r="AG55" s="156"/>
      <c r="AH55" s="157"/>
      <c r="AI55" s="20"/>
      <c r="AJ55" s="15">
        <v>1.5</v>
      </c>
      <c r="AK55" s="154"/>
      <c r="AL55" s="15"/>
      <c r="AM55" s="154"/>
    </row>
    <row r="56" spans="1:39" s="152" customFormat="1" x14ac:dyDescent="0.25">
      <c r="A56" s="15">
        <v>38</v>
      </c>
      <c r="B56" s="210" t="s">
        <v>132</v>
      </c>
      <c r="C56" s="314" t="s">
        <v>231</v>
      </c>
      <c r="D56" s="20">
        <v>3</v>
      </c>
      <c r="E56" s="17"/>
      <c r="F56" s="17" t="s">
        <v>80</v>
      </c>
      <c r="G56" s="18">
        <f t="shared" si="7"/>
        <v>30</v>
      </c>
      <c r="H56" s="15"/>
      <c r="I56" s="15">
        <v>30</v>
      </c>
      <c r="J56" s="15"/>
      <c r="K56" s="15"/>
      <c r="L56" s="15"/>
      <c r="M56" s="15"/>
      <c r="N56" s="19"/>
      <c r="O56" s="20"/>
      <c r="P56" s="15"/>
      <c r="Q56" s="15"/>
      <c r="R56" s="15"/>
      <c r="S56" s="21"/>
      <c r="T56" s="15"/>
      <c r="U56" s="15"/>
      <c r="V56" s="19"/>
      <c r="W56" s="155"/>
      <c r="X56" s="156"/>
      <c r="Y56" s="156"/>
      <c r="Z56" s="157"/>
      <c r="AA56" s="20"/>
      <c r="AB56" s="15"/>
      <c r="AC56" s="15"/>
      <c r="AD56" s="19">
        <v>30</v>
      </c>
      <c r="AE56" s="155"/>
      <c r="AF56" s="156"/>
      <c r="AG56" s="156"/>
      <c r="AH56" s="157"/>
      <c r="AI56" s="20"/>
      <c r="AJ56" s="15">
        <v>1.5</v>
      </c>
      <c r="AK56" s="154"/>
      <c r="AL56" s="15"/>
      <c r="AM56" s="154"/>
    </row>
    <row r="57" spans="1:39" s="152" customFormat="1" x14ac:dyDescent="0.25">
      <c r="A57" s="15">
        <v>39</v>
      </c>
      <c r="B57" s="211" t="s">
        <v>108</v>
      </c>
      <c r="C57" s="120" t="s">
        <v>159</v>
      </c>
      <c r="D57" s="15">
        <v>3</v>
      </c>
      <c r="E57" s="17"/>
      <c r="F57" s="23" t="s">
        <v>73</v>
      </c>
      <c r="G57" s="18">
        <f>SUM(H57:N57)</f>
        <v>30</v>
      </c>
      <c r="H57" s="48"/>
      <c r="I57" s="48"/>
      <c r="J57" s="15"/>
      <c r="K57" s="15"/>
      <c r="L57" s="15">
        <v>30</v>
      </c>
      <c r="M57" s="15"/>
      <c r="N57" s="19"/>
      <c r="O57" s="20"/>
      <c r="P57" s="15">
        <v>30</v>
      </c>
      <c r="Q57" s="15"/>
      <c r="R57" s="19"/>
      <c r="S57" s="20"/>
      <c r="T57" s="22"/>
      <c r="U57" s="15"/>
      <c r="V57" s="19"/>
      <c r="W57" s="20"/>
      <c r="X57" s="15"/>
      <c r="Y57" s="15"/>
      <c r="Z57" s="19"/>
      <c r="AA57" s="20"/>
      <c r="AB57" s="22"/>
      <c r="AC57" s="15"/>
      <c r="AD57" s="19"/>
      <c r="AE57" s="20"/>
      <c r="AF57" s="15"/>
      <c r="AG57" s="15"/>
      <c r="AH57" s="19"/>
      <c r="AI57" s="15">
        <v>3</v>
      </c>
      <c r="AJ57" s="15">
        <v>1.5</v>
      </c>
      <c r="AK57" s="154"/>
      <c r="AL57" s="15"/>
      <c r="AM57" s="154"/>
    </row>
    <row r="58" spans="1:39" s="152" customFormat="1" x14ac:dyDescent="0.25">
      <c r="A58" s="15">
        <v>40</v>
      </c>
      <c r="B58" s="211" t="s">
        <v>109</v>
      </c>
      <c r="C58" s="120" t="s">
        <v>160</v>
      </c>
      <c r="D58" s="15">
        <v>3</v>
      </c>
      <c r="E58" s="17"/>
      <c r="F58" s="23" t="s">
        <v>74</v>
      </c>
      <c r="G58" s="18">
        <f>SUM(H58:N58)</f>
        <v>30</v>
      </c>
      <c r="H58" s="48"/>
      <c r="I58" s="48"/>
      <c r="J58" s="15"/>
      <c r="K58" s="15"/>
      <c r="L58" s="15">
        <v>30</v>
      </c>
      <c r="M58" s="15"/>
      <c r="N58" s="19"/>
      <c r="O58" s="20"/>
      <c r="P58" s="15"/>
      <c r="Q58" s="15"/>
      <c r="R58" s="19">
        <v>30</v>
      </c>
      <c r="S58" s="20"/>
      <c r="T58" s="22"/>
      <c r="U58" s="15"/>
      <c r="V58" s="19"/>
      <c r="W58" s="20"/>
      <c r="X58" s="15"/>
      <c r="Y58" s="15"/>
      <c r="Z58" s="19"/>
      <c r="AA58" s="20"/>
      <c r="AB58" s="22"/>
      <c r="AC58" s="15"/>
      <c r="AD58" s="19"/>
      <c r="AE58" s="20"/>
      <c r="AF58" s="15"/>
      <c r="AG58" s="15"/>
      <c r="AH58" s="19"/>
      <c r="AI58" s="15">
        <v>3</v>
      </c>
      <c r="AJ58" s="15">
        <v>1.5</v>
      </c>
      <c r="AK58" s="154"/>
      <c r="AL58" s="15"/>
      <c r="AM58" s="154"/>
    </row>
    <row r="59" spans="1:39" s="152" customFormat="1" x14ac:dyDescent="0.25">
      <c r="A59" s="15">
        <v>41</v>
      </c>
      <c r="B59" s="211" t="s">
        <v>110</v>
      </c>
      <c r="C59" s="120" t="s">
        <v>161</v>
      </c>
      <c r="D59" s="15">
        <v>3</v>
      </c>
      <c r="E59" s="17"/>
      <c r="F59" s="23" t="s">
        <v>78</v>
      </c>
      <c r="G59" s="18">
        <f>SUM(H59:N59)</f>
        <v>30</v>
      </c>
      <c r="H59" s="48"/>
      <c r="I59" s="48"/>
      <c r="J59" s="15"/>
      <c r="K59" s="15"/>
      <c r="L59" s="15">
        <v>30</v>
      </c>
      <c r="M59" s="15"/>
      <c r="N59" s="19"/>
      <c r="O59" s="20"/>
      <c r="P59" s="15"/>
      <c r="Q59" s="15"/>
      <c r="R59" s="19"/>
      <c r="S59" s="20"/>
      <c r="T59" s="22">
        <v>30</v>
      </c>
      <c r="U59" s="15"/>
      <c r="V59" s="19"/>
      <c r="W59" s="20"/>
      <c r="X59" s="15"/>
      <c r="Y59" s="15"/>
      <c r="Z59" s="19"/>
      <c r="AA59" s="20"/>
      <c r="AB59" s="22"/>
      <c r="AC59" s="15"/>
      <c r="AD59" s="19"/>
      <c r="AE59" s="20"/>
      <c r="AF59" s="15"/>
      <c r="AG59" s="15"/>
      <c r="AH59" s="19"/>
      <c r="AI59" s="15">
        <v>3</v>
      </c>
      <c r="AJ59" s="15">
        <v>1.5</v>
      </c>
      <c r="AK59" s="154"/>
      <c r="AL59" s="15"/>
      <c r="AM59" s="154"/>
    </row>
    <row r="60" spans="1:39" s="152" customFormat="1" x14ac:dyDescent="0.25">
      <c r="A60" s="15">
        <v>42</v>
      </c>
      <c r="B60" s="211" t="s">
        <v>111</v>
      </c>
      <c r="C60" s="120" t="s">
        <v>162</v>
      </c>
      <c r="D60" s="15">
        <v>3</v>
      </c>
      <c r="E60" s="17" t="s">
        <v>76</v>
      </c>
      <c r="F60" s="23"/>
      <c r="G60" s="18">
        <f>SUM(H60:N60)</f>
        <v>30</v>
      </c>
      <c r="H60" s="48"/>
      <c r="I60" s="48"/>
      <c r="J60" s="15"/>
      <c r="K60" s="15"/>
      <c r="L60" s="15">
        <v>30</v>
      </c>
      <c r="M60" s="15"/>
      <c r="N60" s="19"/>
      <c r="O60" s="20"/>
      <c r="P60" s="15"/>
      <c r="Q60" s="15"/>
      <c r="R60" s="19"/>
      <c r="S60" s="20"/>
      <c r="T60" s="22"/>
      <c r="U60" s="15"/>
      <c r="V60" s="19">
        <v>30</v>
      </c>
      <c r="W60" s="20"/>
      <c r="X60" s="15"/>
      <c r="Y60" s="15"/>
      <c r="Z60" s="19"/>
      <c r="AA60" s="20"/>
      <c r="AB60" s="22"/>
      <c r="AC60" s="15"/>
      <c r="AD60" s="19"/>
      <c r="AE60" s="20"/>
      <c r="AF60" s="15"/>
      <c r="AG60" s="15"/>
      <c r="AH60" s="19"/>
      <c r="AI60" s="15">
        <v>3</v>
      </c>
      <c r="AJ60" s="15">
        <v>1.5</v>
      </c>
      <c r="AK60" s="154"/>
      <c r="AL60" s="15"/>
      <c r="AM60" s="154"/>
    </row>
    <row r="61" spans="1:39" s="152" customFormat="1" x14ac:dyDescent="0.25">
      <c r="A61" s="164"/>
      <c r="B61" s="237" t="s">
        <v>5</v>
      </c>
      <c r="C61" s="24"/>
      <c r="D61" s="25">
        <f>SUM(D44:D60)</f>
        <v>57</v>
      </c>
      <c r="E61" s="25"/>
      <c r="F61" s="25"/>
      <c r="G61" s="25">
        <f t="shared" ref="G61:AM61" si="8">SUM(G44:G60)</f>
        <v>555</v>
      </c>
      <c r="H61" s="25">
        <f t="shared" si="8"/>
        <v>195</v>
      </c>
      <c r="I61" s="25">
        <f t="shared" si="8"/>
        <v>225</v>
      </c>
      <c r="J61" s="25">
        <f t="shared" si="8"/>
        <v>0</v>
      </c>
      <c r="K61" s="25">
        <f t="shared" si="8"/>
        <v>15</v>
      </c>
      <c r="L61" s="25">
        <f t="shared" si="8"/>
        <v>120</v>
      </c>
      <c r="M61" s="25">
        <f t="shared" si="8"/>
        <v>0</v>
      </c>
      <c r="N61" s="25">
        <f t="shared" si="8"/>
        <v>0</v>
      </c>
      <c r="O61" s="25">
        <f t="shared" si="8"/>
        <v>0</v>
      </c>
      <c r="P61" s="25">
        <f t="shared" si="8"/>
        <v>30</v>
      </c>
      <c r="Q61" s="25">
        <f t="shared" si="8"/>
        <v>30</v>
      </c>
      <c r="R61" s="25">
        <f t="shared" si="8"/>
        <v>60</v>
      </c>
      <c r="S61" s="25">
        <f t="shared" si="8"/>
        <v>90</v>
      </c>
      <c r="T61" s="25">
        <f t="shared" si="8"/>
        <v>120</v>
      </c>
      <c r="U61" s="25">
        <f t="shared" si="8"/>
        <v>15</v>
      </c>
      <c r="V61" s="25">
        <f t="shared" si="8"/>
        <v>30</v>
      </c>
      <c r="W61" s="25">
        <f t="shared" si="8"/>
        <v>60</v>
      </c>
      <c r="X61" s="25">
        <f t="shared" si="8"/>
        <v>60</v>
      </c>
      <c r="Y61" s="25">
        <f t="shared" si="8"/>
        <v>0</v>
      </c>
      <c r="Z61" s="25">
        <f t="shared" si="8"/>
        <v>0</v>
      </c>
      <c r="AA61" s="25">
        <f t="shared" si="8"/>
        <v>0</v>
      </c>
      <c r="AB61" s="25">
        <f t="shared" si="8"/>
        <v>30</v>
      </c>
      <c r="AC61" s="25">
        <f t="shared" si="8"/>
        <v>0</v>
      </c>
      <c r="AD61" s="25">
        <f t="shared" si="8"/>
        <v>30</v>
      </c>
      <c r="AE61" s="25">
        <f t="shared" si="8"/>
        <v>0</v>
      </c>
      <c r="AF61" s="25">
        <f t="shared" si="8"/>
        <v>0</v>
      </c>
      <c r="AG61" s="25">
        <f t="shared" si="8"/>
        <v>0</v>
      </c>
      <c r="AH61" s="25">
        <f t="shared" si="8"/>
        <v>0</v>
      </c>
      <c r="AI61" s="25">
        <f t="shared" si="8"/>
        <v>12</v>
      </c>
      <c r="AJ61" s="25">
        <f t="shared" si="8"/>
        <v>27.6</v>
      </c>
      <c r="AK61" s="25">
        <f t="shared" si="8"/>
        <v>0</v>
      </c>
      <c r="AL61" s="25">
        <f t="shared" si="8"/>
        <v>29</v>
      </c>
      <c r="AM61" s="25">
        <f t="shared" si="8"/>
        <v>0</v>
      </c>
    </row>
    <row r="62" spans="1:39" s="152" customFormat="1" x14ac:dyDescent="0.25">
      <c r="A62" s="145" t="s">
        <v>212</v>
      </c>
      <c r="B62" s="238"/>
      <c r="C62" s="81"/>
      <c r="D62" s="33"/>
      <c r="E62" s="33"/>
      <c r="F62" s="34"/>
      <c r="G62" s="33"/>
      <c r="H62" s="33"/>
      <c r="I62" s="33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>
        <f>D62/2</f>
        <v>0</v>
      </c>
      <c r="AK62" s="35"/>
      <c r="AL62" s="35"/>
      <c r="AM62" s="35"/>
    </row>
    <row r="63" spans="1:39" s="152" customFormat="1" x14ac:dyDescent="0.25">
      <c r="A63" s="15">
        <v>43</v>
      </c>
      <c r="B63" s="210" t="s">
        <v>29</v>
      </c>
      <c r="C63" s="314" t="s">
        <v>232</v>
      </c>
      <c r="D63" s="15">
        <v>6</v>
      </c>
      <c r="E63" s="17" t="s">
        <v>79</v>
      </c>
      <c r="F63" s="23"/>
      <c r="G63" s="18">
        <f t="shared" ref="G63:G76" si="9">SUM(H63:N63)</f>
        <v>60</v>
      </c>
      <c r="H63" s="48">
        <v>30</v>
      </c>
      <c r="I63" s="48">
        <v>30</v>
      </c>
      <c r="J63" s="15"/>
      <c r="K63" s="15"/>
      <c r="L63" s="15"/>
      <c r="M63" s="15"/>
      <c r="N63" s="19"/>
      <c r="O63" s="20"/>
      <c r="P63" s="15"/>
      <c r="Q63" s="15"/>
      <c r="R63" s="19"/>
      <c r="S63" s="20"/>
      <c r="T63" s="22"/>
      <c r="U63" s="15"/>
      <c r="V63" s="19"/>
      <c r="W63" s="20"/>
      <c r="X63" s="15"/>
      <c r="Y63" s="15">
        <v>30</v>
      </c>
      <c r="Z63" s="19">
        <v>30</v>
      </c>
      <c r="AA63" s="20"/>
      <c r="AB63" s="22"/>
      <c r="AC63" s="15"/>
      <c r="AD63" s="19"/>
      <c r="AE63" s="20"/>
      <c r="AF63" s="15"/>
      <c r="AG63" s="15"/>
      <c r="AH63" s="19"/>
      <c r="AI63" s="20"/>
      <c r="AJ63" s="15">
        <v>2.9</v>
      </c>
      <c r="AK63" s="154"/>
      <c r="AL63" s="15"/>
      <c r="AM63" s="154"/>
    </row>
    <row r="64" spans="1:39" s="152" customFormat="1" ht="31.2" x14ac:dyDescent="0.25">
      <c r="A64" s="15">
        <v>44</v>
      </c>
      <c r="B64" s="210" t="s">
        <v>175</v>
      </c>
      <c r="C64" s="314" t="s">
        <v>233</v>
      </c>
      <c r="D64" s="15">
        <v>1</v>
      </c>
      <c r="E64" s="17"/>
      <c r="F64" s="23" t="s">
        <v>75</v>
      </c>
      <c r="G64" s="18">
        <f t="shared" si="9"/>
        <v>15</v>
      </c>
      <c r="H64" s="48"/>
      <c r="I64" s="48">
        <v>15</v>
      </c>
      <c r="J64" s="15"/>
      <c r="K64" s="15"/>
      <c r="L64" s="15"/>
      <c r="M64" s="15"/>
      <c r="N64" s="19"/>
      <c r="O64" s="20"/>
      <c r="P64" s="15"/>
      <c r="Q64" s="15"/>
      <c r="R64" s="19"/>
      <c r="S64" s="20"/>
      <c r="T64" s="22"/>
      <c r="U64" s="15"/>
      <c r="V64" s="19"/>
      <c r="W64" s="20"/>
      <c r="X64" s="15"/>
      <c r="Y64" s="15"/>
      <c r="Z64" s="19"/>
      <c r="AA64" s="20"/>
      <c r="AB64" s="22">
        <v>15</v>
      </c>
      <c r="AC64" s="15"/>
      <c r="AD64" s="19"/>
      <c r="AE64" s="20"/>
      <c r="AF64" s="15"/>
      <c r="AG64" s="15"/>
      <c r="AH64" s="19"/>
      <c r="AI64" s="20"/>
      <c r="AJ64" s="15">
        <v>0.8</v>
      </c>
      <c r="AK64" s="154"/>
      <c r="AL64" s="15"/>
      <c r="AM64" s="154"/>
    </row>
    <row r="65" spans="1:39" s="152" customFormat="1" x14ac:dyDescent="0.25">
      <c r="A65" s="15">
        <v>45</v>
      </c>
      <c r="B65" s="210" t="s">
        <v>30</v>
      </c>
      <c r="C65" s="314" t="s">
        <v>234</v>
      </c>
      <c r="D65" s="15">
        <v>6</v>
      </c>
      <c r="E65" s="17" t="s">
        <v>79</v>
      </c>
      <c r="F65" s="23"/>
      <c r="G65" s="18">
        <f t="shared" si="9"/>
        <v>60</v>
      </c>
      <c r="H65" s="48">
        <v>30</v>
      </c>
      <c r="I65" s="48">
        <v>30</v>
      </c>
      <c r="J65" s="15"/>
      <c r="K65" s="15"/>
      <c r="L65" s="15"/>
      <c r="M65" s="15"/>
      <c r="N65" s="19"/>
      <c r="O65" s="20"/>
      <c r="P65" s="15"/>
      <c r="Q65" s="15"/>
      <c r="R65" s="19"/>
      <c r="S65" s="20"/>
      <c r="T65" s="22"/>
      <c r="U65" s="15"/>
      <c r="V65" s="19"/>
      <c r="W65" s="20"/>
      <c r="X65" s="15"/>
      <c r="Y65" s="15">
        <v>30</v>
      </c>
      <c r="Z65" s="19">
        <v>30</v>
      </c>
      <c r="AA65" s="20"/>
      <c r="AB65" s="22"/>
      <c r="AC65" s="15"/>
      <c r="AD65" s="19"/>
      <c r="AE65" s="20"/>
      <c r="AF65" s="15"/>
      <c r="AG65" s="15"/>
      <c r="AH65" s="19"/>
      <c r="AI65" s="20"/>
      <c r="AJ65" s="15">
        <v>2.9</v>
      </c>
      <c r="AK65" s="154"/>
      <c r="AL65" s="15"/>
      <c r="AM65" s="154"/>
    </row>
    <row r="66" spans="1:39" s="152" customFormat="1" x14ac:dyDescent="0.25">
      <c r="A66" s="15">
        <v>46</v>
      </c>
      <c r="B66" s="210" t="s">
        <v>88</v>
      </c>
      <c r="C66" s="120" t="s">
        <v>163</v>
      </c>
      <c r="D66" s="15">
        <v>3</v>
      </c>
      <c r="E66" s="17" t="s">
        <v>77</v>
      </c>
      <c r="F66" s="23"/>
      <c r="G66" s="18">
        <f t="shared" si="9"/>
        <v>30</v>
      </c>
      <c r="H66" s="48">
        <v>15</v>
      </c>
      <c r="I66" s="48">
        <v>15</v>
      </c>
      <c r="J66" s="15"/>
      <c r="K66" s="15"/>
      <c r="L66" s="15"/>
      <c r="M66" s="15"/>
      <c r="N66" s="19"/>
      <c r="O66" s="20"/>
      <c r="P66" s="15"/>
      <c r="Q66" s="15"/>
      <c r="R66" s="19"/>
      <c r="S66" s="20"/>
      <c r="T66" s="22"/>
      <c r="U66" s="15"/>
      <c r="V66" s="19"/>
      <c r="W66" s="20">
        <v>15</v>
      </c>
      <c r="X66" s="15">
        <v>15</v>
      </c>
      <c r="Y66" s="15"/>
      <c r="Z66" s="19"/>
      <c r="AA66" s="20"/>
      <c r="AB66" s="22"/>
      <c r="AC66" s="15"/>
      <c r="AD66" s="19"/>
      <c r="AE66" s="20"/>
      <c r="AF66" s="15"/>
      <c r="AG66" s="15"/>
      <c r="AH66" s="19"/>
      <c r="AI66" s="20"/>
      <c r="AJ66" s="15">
        <v>1.5</v>
      </c>
      <c r="AK66" s="154"/>
      <c r="AL66" s="15"/>
      <c r="AM66" s="154"/>
    </row>
    <row r="67" spans="1:39" s="153" customFormat="1" x14ac:dyDescent="0.25">
      <c r="A67" s="15">
        <v>47</v>
      </c>
      <c r="B67" s="210" t="s">
        <v>31</v>
      </c>
      <c r="C67" s="314" t="s">
        <v>235</v>
      </c>
      <c r="D67" s="15">
        <v>5</v>
      </c>
      <c r="E67" s="17"/>
      <c r="F67" s="17" t="s">
        <v>79</v>
      </c>
      <c r="G67" s="18">
        <f t="shared" si="9"/>
        <v>45</v>
      </c>
      <c r="H67" s="48">
        <v>15</v>
      </c>
      <c r="I67" s="48"/>
      <c r="J67" s="15"/>
      <c r="K67" s="15">
        <v>30</v>
      </c>
      <c r="L67" s="15"/>
      <c r="M67" s="15"/>
      <c r="N67" s="19"/>
      <c r="O67" s="20"/>
      <c r="P67" s="15"/>
      <c r="Q67" s="15"/>
      <c r="R67" s="19"/>
      <c r="S67" s="20"/>
      <c r="T67" s="22"/>
      <c r="U67" s="15"/>
      <c r="V67" s="19"/>
      <c r="W67" s="20"/>
      <c r="X67" s="15"/>
      <c r="Y67" s="15">
        <v>15</v>
      </c>
      <c r="Z67" s="19">
        <v>30</v>
      </c>
      <c r="AA67" s="20"/>
      <c r="AB67" s="22"/>
      <c r="AC67" s="15"/>
      <c r="AD67" s="19"/>
      <c r="AE67" s="20"/>
      <c r="AF67" s="15"/>
      <c r="AG67" s="15"/>
      <c r="AH67" s="19"/>
      <c r="AI67" s="20"/>
      <c r="AJ67" s="15">
        <v>2.1</v>
      </c>
      <c r="AK67" s="154"/>
      <c r="AL67" s="15"/>
      <c r="AM67" s="154"/>
    </row>
    <row r="68" spans="1:39" s="152" customFormat="1" x14ac:dyDescent="0.25">
      <c r="A68" s="15">
        <v>48</v>
      </c>
      <c r="B68" s="210" t="s">
        <v>32</v>
      </c>
      <c r="C68" s="120" t="s">
        <v>164</v>
      </c>
      <c r="D68" s="15">
        <v>5</v>
      </c>
      <c r="E68" s="17"/>
      <c r="F68" s="17" t="s">
        <v>76</v>
      </c>
      <c r="G68" s="18">
        <f t="shared" si="9"/>
        <v>45</v>
      </c>
      <c r="H68" s="48">
        <v>15</v>
      </c>
      <c r="I68" s="48">
        <v>30</v>
      </c>
      <c r="J68" s="15"/>
      <c r="K68" s="15"/>
      <c r="L68" s="15"/>
      <c r="M68" s="15"/>
      <c r="N68" s="19"/>
      <c r="O68" s="20"/>
      <c r="P68" s="15"/>
      <c r="Q68" s="15"/>
      <c r="R68" s="19"/>
      <c r="S68" s="20"/>
      <c r="T68" s="22"/>
      <c r="U68" s="15">
        <v>15</v>
      </c>
      <c r="V68" s="19">
        <v>30</v>
      </c>
      <c r="W68" s="20"/>
      <c r="X68" s="15"/>
      <c r="Y68" s="15"/>
      <c r="Z68" s="19"/>
      <c r="AA68" s="20"/>
      <c r="AB68" s="22"/>
      <c r="AC68" s="15"/>
      <c r="AD68" s="19"/>
      <c r="AE68" s="20"/>
      <c r="AF68" s="15"/>
      <c r="AG68" s="15"/>
      <c r="AH68" s="19"/>
      <c r="AI68" s="20"/>
      <c r="AJ68" s="15">
        <v>2.1</v>
      </c>
      <c r="AK68" s="154"/>
      <c r="AL68" s="15"/>
      <c r="AM68" s="154"/>
    </row>
    <row r="69" spans="1:39" s="152" customFormat="1" x14ac:dyDescent="0.25">
      <c r="A69" s="15">
        <v>49</v>
      </c>
      <c r="B69" s="210" t="s">
        <v>33</v>
      </c>
      <c r="C69" s="120" t="s">
        <v>165</v>
      </c>
      <c r="D69" s="15">
        <v>5</v>
      </c>
      <c r="E69" s="17"/>
      <c r="F69" s="17" t="s">
        <v>76</v>
      </c>
      <c r="G69" s="18">
        <f t="shared" si="9"/>
        <v>45</v>
      </c>
      <c r="H69" s="48">
        <v>15</v>
      </c>
      <c r="I69" s="48">
        <v>30</v>
      </c>
      <c r="J69" s="15"/>
      <c r="K69" s="15"/>
      <c r="L69" s="15"/>
      <c r="M69" s="15"/>
      <c r="N69" s="19"/>
      <c r="O69" s="20"/>
      <c r="P69" s="15"/>
      <c r="Q69" s="15"/>
      <c r="R69" s="19"/>
      <c r="S69" s="20"/>
      <c r="T69" s="22"/>
      <c r="U69" s="15">
        <v>15</v>
      </c>
      <c r="V69" s="19">
        <v>30</v>
      </c>
      <c r="W69" s="20"/>
      <c r="X69" s="15"/>
      <c r="Y69" s="15"/>
      <c r="Z69" s="19"/>
      <c r="AA69" s="20"/>
      <c r="AB69" s="22"/>
      <c r="AC69" s="15"/>
      <c r="AD69" s="19"/>
      <c r="AE69" s="20"/>
      <c r="AF69" s="15"/>
      <c r="AG69" s="15"/>
      <c r="AH69" s="19"/>
      <c r="AI69" s="20"/>
      <c r="AJ69" s="15">
        <v>2.1</v>
      </c>
      <c r="AK69" s="154"/>
      <c r="AL69" s="15"/>
      <c r="AM69" s="154"/>
    </row>
    <row r="70" spans="1:39" s="152" customFormat="1" x14ac:dyDescent="0.25">
      <c r="A70" s="15">
        <v>50</v>
      </c>
      <c r="B70" s="210" t="s">
        <v>34</v>
      </c>
      <c r="C70" s="314" t="s">
        <v>236</v>
      </c>
      <c r="D70" s="15">
        <v>3</v>
      </c>
      <c r="E70" s="17"/>
      <c r="F70" s="23" t="s">
        <v>75</v>
      </c>
      <c r="G70" s="18">
        <f t="shared" si="9"/>
        <v>30</v>
      </c>
      <c r="H70" s="48">
        <v>15</v>
      </c>
      <c r="I70" s="48">
        <v>15</v>
      </c>
      <c r="J70" s="15"/>
      <c r="K70" s="15"/>
      <c r="L70" s="15"/>
      <c r="M70" s="15"/>
      <c r="N70" s="19"/>
      <c r="O70" s="20"/>
      <c r="P70" s="15"/>
      <c r="Q70" s="15"/>
      <c r="R70" s="19"/>
      <c r="S70" s="20"/>
      <c r="T70" s="22"/>
      <c r="U70" s="15"/>
      <c r="V70" s="19"/>
      <c r="W70" s="20"/>
      <c r="X70" s="15"/>
      <c r="Y70" s="15"/>
      <c r="Z70" s="19"/>
      <c r="AA70" s="20">
        <v>15</v>
      </c>
      <c r="AB70" s="22">
        <v>15</v>
      </c>
      <c r="AC70" s="15"/>
      <c r="AD70" s="19"/>
      <c r="AE70" s="20"/>
      <c r="AF70" s="15"/>
      <c r="AG70" s="15"/>
      <c r="AH70" s="19"/>
      <c r="AI70" s="20"/>
      <c r="AJ70" s="15">
        <v>1.5</v>
      </c>
      <c r="AK70" s="154"/>
      <c r="AL70" s="15"/>
      <c r="AM70" s="154"/>
    </row>
    <row r="71" spans="1:39" s="152" customFormat="1" x14ac:dyDescent="0.25">
      <c r="A71" s="15">
        <v>51</v>
      </c>
      <c r="B71" s="210" t="s">
        <v>35</v>
      </c>
      <c r="C71" s="314" t="s">
        <v>237</v>
      </c>
      <c r="D71" s="15">
        <v>3</v>
      </c>
      <c r="E71" s="17"/>
      <c r="F71" s="17" t="s">
        <v>75</v>
      </c>
      <c r="G71" s="18">
        <f t="shared" si="9"/>
        <v>30</v>
      </c>
      <c r="H71" s="48"/>
      <c r="I71" s="48">
        <v>30</v>
      </c>
      <c r="J71" s="15"/>
      <c r="K71" s="15"/>
      <c r="L71" s="15"/>
      <c r="M71" s="15"/>
      <c r="N71" s="19"/>
      <c r="O71" s="20"/>
      <c r="P71" s="15"/>
      <c r="Q71" s="15"/>
      <c r="R71" s="19"/>
      <c r="S71" s="20"/>
      <c r="T71" s="22"/>
      <c r="U71" s="15"/>
      <c r="V71" s="19"/>
      <c r="W71" s="20"/>
      <c r="X71" s="15"/>
      <c r="Y71" s="15"/>
      <c r="Z71" s="19"/>
      <c r="AA71" s="20"/>
      <c r="AB71" s="22">
        <v>30</v>
      </c>
      <c r="AC71" s="15"/>
      <c r="AD71" s="19"/>
      <c r="AE71" s="20"/>
      <c r="AF71" s="15"/>
      <c r="AG71" s="15"/>
      <c r="AH71" s="19"/>
      <c r="AI71" s="20"/>
      <c r="AJ71" s="15">
        <v>1.5</v>
      </c>
      <c r="AK71" s="154"/>
      <c r="AL71" s="15"/>
      <c r="AM71" s="154"/>
    </row>
    <row r="72" spans="1:39" s="152" customFormat="1" ht="31.2" x14ac:dyDescent="0.25">
      <c r="A72" s="15">
        <v>52</v>
      </c>
      <c r="B72" s="210" t="s">
        <v>83</v>
      </c>
      <c r="C72" s="314" t="s">
        <v>238</v>
      </c>
      <c r="D72" s="15">
        <v>6</v>
      </c>
      <c r="E72" s="17" t="s">
        <v>75</v>
      </c>
      <c r="F72" s="17"/>
      <c r="G72" s="18">
        <f t="shared" si="9"/>
        <v>60</v>
      </c>
      <c r="H72" s="48">
        <v>30</v>
      </c>
      <c r="I72" s="48">
        <v>30</v>
      </c>
      <c r="J72" s="15"/>
      <c r="K72" s="15"/>
      <c r="L72" s="15"/>
      <c r="M72" s="15"/>
      <c r="N72" s="19"/>
      <c r="O72" s="20"/>
      <c r="P72" s="15"/>
      <c r="Q72" s="15"/>
      <c r="R72" s="19"/>
      <c r="S72" s="20"/>
      <c r="T72" s="22"/>
      <c r="U72" s="15"/>
      <c r="V72" s="19"/>
      <c r="W72" s="20"/>
      <c r="X72" s="15"/>
      <c r="Y72" s="15"/>
      <c r="Z72" s="19"/>
      <c r="AA72" s="20">
        <v>30</v>
      </c>
      <c r="AB72" s="22">
        <v>30</v>
      </c>
      <c r="AC72" s="15"/>
      <c r="AD72" s="19"/>
      <c r="AE72" s="20"/>
      <c r="AF72" s="15"/>
      <c r="AG72" s="15"/>
      <c r="AH72" s="19"/>
      <c r="AI72" s="20"/>
      <c r="AJ72" s="15">
        <v>2.9</v>
      </c>
      <c r="AK72" s="154"/>
      <c r="AL72" s="15"/>
      <c r="AM72" s="154"/>
    </row>
    <row r="73" spans="1:39" s="152" customFormat="1" ht="31.2" x14ac:dyDescent="0.25">
      <c r="A73" s="15">
        <v>53</v>
      </c>
      <c r="B73" s="210" t="s">
        <v>185</v>
      </c>
      <c r="C73" s="315" t="s">
        <v>239</v>
      </c>
      <c r="D73" s="15">
        <v>1</v>
      </c>
      <c r="E73" s="17"/>
      <c r="F73" s="17" t="s">
        <v>75</v>
      </c>
      <c r="G73" s="18">
        <f t="shared" si="9"/>
        <v>15</v>
      </c>
      <c r="H73" s="48"/>
      <c r="I73" s="48">
        <v>15</v>
      </c>
      <c r="J73" s="15"/>
      <c r="K73" s="15"/>
      <c r="L73" s="15"/>
      <c r="M73" s="15"/>
      <c r="N73" s="19"/>
      <c r="O73" s="20"/>
      <c r="P73" s="15"/>
      <c r="Q73" s="15"/>
      <c r="R73" s="19"/>
      <c r="S73" s="20"/>
      <c r="T73" s="22"/>
      <c r="U73" s="15"/>
      <c r="V73" s="19"/>
      <c r="W73" s="20"/>
      <c r="X73" s="15"/>
      <c r="Y73" s="15"/>
      <c r="Z73" s="19"/>
      <c r="AA73" s="20"/>
      <c r="AB73" s="22">
        <v>15</v>
      </c>
      <c r="AC73" s="15"/>
      <c r="AD73" s="19"/>
      <c r="AE73" s="20"/>
      <c r="AF73" s="15"/>
      <c r="AG73" s="15"/>
      <c r="AH73" s="19"/>
      <c r="AI73" s="20">
        <v>1</v>
      </c>
      <c r="AJ73" s="15">
        <v>0.8</v>
      </c>
      <c r="AK73" s="154"/>
      <c r="AL73" s="15"/>
      <c r="AM73" s="154"/>
    </row>
    <row r="74" spans="1:39" s="152" customFormat="1" ht="15.6" customHeight="1" x14ac:dyDescent="0.25">
      <c r="A74" s="15">
        <v>54</v>
      </c>
      <c r="B74" s="210" t="s">
        <v>129</v>
      </c>
      <c r="C74" s="314" t="s">
        <v>240</v>
      </c>
      <c r="D74" s="15">
        <v>6</v>
      </c>
      <c r="E74" s="17"/>
      <c r="F74" s="17" t="s">
        <v>77</v>
      </c>
      <c r="G74" s="18">
        <f t="shared" si="9"/>
        <v>60</v>
      </c>
      <c r="H74" s="48">
        <v>15</v>
      </c>
      <c r="I74" s="48">
        <v>45</v>
      </c>
      <c r="J74" s="15"/>
      <c r="K74" s="15"/>
      <c r="L74" s="15"/>
      <c r="M74" s="15"/>
      <c r="N74" s="19"/>
      <c r="O74" s="20"/>
      <c r="P74" s="15"/>
      <c r="Q74" s="15"/>
      <c r="R74" s="19"/>
      <c r="S74" s="20"/>
      <c r="T74" s="22"/>
      <c r="U74" s="15"/>
      <c r="V74" s="19"/>
      <c r="W74" s="20">
        <v>15</v>
      </c>
      <c r="X74" s="15">
        <v>45</v>
      </c>
      <c r="Y74" s="15"/>
      <c r="Z74" s="19"/>
      <c r="AA74" s="20"/>
      <c r="AB74" s="22"/>
      <c r="AC74" s="15"/>
      <c r="AD74" s="19"/>
      <c r="AE74" s="20"/>
      <c r="AF74" s="15"/>
      <c r="AG74" s="15"/>
      <c r="AH74" s="19"/>
      <c r="AI74" s="20"/>
      <c r="AJ74" s="15">
        <v>2.8</v>
      </c>
      <c r="AK74" s="154"/>
      <c r="AL74" s="15"/>
      <c r="AM74" s="154"/>
    </row>
    <row r="75" spans="1:39" s="152" customFormat="1" ht="15.6" customHeight="1" x14ac:dyDescent="0.25">
      <c r="A75" s="15">
        <v>55</v>
      </c>
      <c r="B75" s="210" t="s">
        <v>130</v>
      </c>
      <c r="C75" s="314" t="s">
        <v>241</v>
      </c>
      <c r="D75" s="15">
        <v>2</v>
      </c>
      <c r="E75" s="17" t="s">
        <v>79</v>
      </c>
      <c r="F75" s="17"/>
      <c r="G75" s="18">
        <f t="shared" si="9"/>
        <v>20</v>
      </c>
      <c r="H75" s="48">
        <v>10</v>
      </c>
      <c r="I75" s="48">
        <v>10</v>
      </c>
      <c r="J75" s="15"/>
      <c r="K75" s="15"/>
      <c r="L75" s="15"/>
      <c r="M75" s="15"/>
      <c r="N75" s="19"/>
      <c r="O75" s="20"/>
      <c r="P75" s="15"/>
      <c r="Q75" s="15"/>
      <c r="R75" s="19"/>
      <c r="S75" s="20"/>
      <c r="T75" s="22"/>
      <c r="U75" s="15"/>
      <c r="V75" s="19"/>
      <c r="W75" s="20"/>
      <c r="X75" s="15"/>
      <c r="Y75" s="15">
        <v>10</v>
      </c>
      <c r="Z75" s="19">
        <v>10</v>
      </c>
      <c r="AA75" s="20"/>
      <c r="AB75" s="22"/>
      <c r="AC75" s="15"/>
      <c r="AD75" s="19"/>
      <c r="AE75" s="20"/>
      <c r="AF75" s="15"/>
      <c r="AG75" s="15"/>
      <c r="AH75" s="19"/>
      <c r="AI75" s="20"/>
      <c r="AJ75" s="261">
        <v>1</v>
      </c>
      <c r="AK75" s="154"/>
      <c r="AL75" s="15"/>
      <c r="AM75" s="154"/>
    </row>
    <row r="76" spans="1:39" s="152" customFormat="1" ht="31.2" x14ac:dyDescent="0.25">
      <c r="A76" s="15">
        <v>56</v>
      </c>
      <c r="B76" s="210" t="s">
        <v>122</v>
      </c>
      <c r="C76" s="314" t="s">
        <v>242</v>
      </c>
      <c r="D76" s="15">
        <v>5</v>
      </c>
      <c r="E76" s="17" t="s">
        <v>75</v>
      </c>
      <c r="F76" s="17"/>
      <c r="G76" s="18">
        <f t="shared" si="9"/>
        <v>45</v>
      </c>
      <c r="H76" s="48">
        <v>15</v>
      </c>
      <c r="I76" s="48">
        <v>30</v>
      </c>
      <c r="J76" s="15"/>
      <c r="K76" s="15"/>
      <c r="L76" s="15"/>
      <c r="M76" s="15"/>
      <c r="N76" s="19"/>
      <c r="O76" s="20"/>
      <c r="P76" s="15"/>
      <c r="Q76" s="15"/>
      <c r="R76" s="19"/>
      <c r="S76" s="20"/>
      <c r="T76" s="22"/>
      <c r="U76" s="15"/>
      <c r="V76" s="19"/>
      <c r="W76" s="20"/>
      <c r="X76" s="15"/>
      <c r="Y76" s="15"/>
      <c r="Z76" s="19"/>
      <c r="AA76" s="20">
        <v>15</v>
      </c>
      <c r="AB76" s="22">
        <v>30</v>
      </c>
      <c r="AC76" s="15"/>
      <c r="AD76" s="19"/>
      <c r="AE76" s="20"/>
      <c r="AF76" s="15"/>
      <c r="AG76" s="15"/>
      <c r="AH76" s="19"/>
      <c r="AI76" s="20"/>
      <c r="AJ76" s="15">
        <v>2.1</v>
      </c>
      <c r="AK76" s="154"/>
      <c r="AL76" s="15"/>
      <c r="AM76" s="154"/>
    </row>
    <row r="77" spans="1:39" s="152" customFormat="1" x14ac:dyDescent="0.25">
      <c r="A77" s="164"/>
      <c r="B77" s="239" t="s">
        <v>5</v>
      </c>
      <c r="C77" s="24"/>
      <c r="D77" s="25">
        <f>SUM(D63:D76)</f>
        <v>57</v>
      </c>
      <c r="E77" s="25">
        <f t="shared" ref="E77:AM77" si="10">SUM(E63:E76)</f>
        <v>0</v>
      </c>
      <c r="F77" s="25"/>
      <c r="G77" s="25">
        <f t="shared" si="10"/>
        <v>560</v>
      </c>
      <c r="H77" s="25">
        <f t="shared" si="10"/>
        <v>205</v>
      </c>
      <c r="I77" s="25">
        <f t="shared" si="10"/>
        <v>325</v>
      </c>
      <c r="J77" s="25">
        <f t="shared" si="10"/>
        <v>0</v>
      </c>
      <c r="K77" s="25">
        <f t="shared" si="10"/>
        <v>30</v>
      </c>
      <c r="L77" s="25">
        <f t="shared" si="10"/>
        <v>0</v>
      </c>
      <c r="M77" s="25">
        <f t="shared" si="10"/>
        <v>0</v>
      </c>
      <c r="N77" s="25">
        <f t="shared" si="10"/>
        <v>0</v>
      </c>
      <c r="O77" s="25">
        <f t="shared" si="10"/>
        <v>0</v>
      </c>
      <c r="P77" s="25">
        <f t="shared" si="10"/>
        <v>0</v>
      </c>
      <c r="Q77" s="25">
        <f t="shared" si="10"/>
        <v>0</v>
      </c>
      <c r="R77" s="25">
        <f t="shared" si="10"/>
        <v>0</v>
      </c>
      <c r="S77" s="25">
        <f t="shared" si="10"/>
        <v>0</v>
      </c>
      <c r="T77" s="25">
        <f t="shared" si="10"/>
        <v>0</v>
      </c>
      <c r="U77" s="25">
        <f t="shared" si="10"/>
        <v>30</v>
      </c>
      <c r="V77" s="25">
        <f t="shared" si="10"/>
        <v>60</v>
      </c>
      <c r="W77" s="25">
        <f t="shared" si="10"/>
        <v>30</v>
      </c>
      <c r="X77" s="25">
        <f t="shared" si="10"/>
        <v>60</v>
      </c>
      <c r="Y77" s="25">
        <f t="shared" si="10"/>
        <v>85</v>
      </c>
      <c r="Z77" s="25">
        <f t="shared" si="10"/>
        <v>100</v>
      </c>
      <c r="AA77" s="25">
        <f t="shared" si="10"/>
        <v>60</v>
      </c>
      <c r="AB77" s="25">
        <f t="shared" si="10"/>
        <v>135</v>
      </c>
      <c r="AC77" s="25">
        <f t="shared" si="10"/>
        <v>0</v>
      </c>
      <c r="AD77" s="25">
        <f t="shared" si="10"/>
        <v>0</v>
      </c>
      <c r="AE77" s="25">
        <f t="shared" si="10"/>
        <v>0</v>
      </c>
      <c r="AF77" s="25">
        <f t="shared" si="10"/>
        <v>0</v>
      </c>
      <c r="AG77" s="25">
        <f t="shared" si="10"/>
        <v>0</v>
      </c>
      <c r="AH77" s="25">
        <f t="shared" si="10"/>
        <v>0</v>
      </c>
      <c r="AI77" s="25">
        <f t="shared" si="10"/>
        <v>1</v>
      </c>
      <c r="AJ77" s="25">
        <f t="shared" si="10"/>
        <v>27</v>
      </c>
      <c r="AK77" s="51">
        <f t="shared" si="10"/>
        <v>0</v>
      </c>
      <c r="AL77" s="51">
        <f t="shared" si="10"/>
        <v>0</v>
      </c>
      <c r="AM77" s="51">
        <f t="shared" si="10"/>
        <v>0</v>
      </c>
    </row>
    <row r="78" spans="1:39" s="152" customFormat="1" x14ac:dyDescent="0.25">
      <c r="A78" s="145" t="s">
        <v>211</v>
      </c>
      <c r="B78" s="238"/>
      <c r="C78" s="81"/>
      <c r="D78" s="33"/>
      <c r="E78" s="33"/>
      <c r="F78" s="34"/>
      <c r="G78" s="33"/>
      <c r="H78" s="33"/>
      <c r="I78" s="33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>
        <f>D78/2</f>
        <v>0</v>
      </c>
      <c r="AK78" s="35"/>
      <c r="AL78" s="35"/>
      <c r="AM78" s="35"/>
    </row>
    <row r="79" spans="1:39" s="152" customFormat="1" ht="16.8" customHeight="1" x14ac:dyDescent="0.25">
      <c r="A79" s="15">
        <v>57</v>
      </c>
      <c r="B79" s="210" t="s">
        <v>43</v>
      </c>
      <c r="C79" s="313" t="s">
        <v>243</v>
      </c>
      <c r="D79" s="15">
        <v>1</v>
      </c>
      <c r="E79" s="17"/>
      <c r="F79" s="23" t="s">
        <v>81</v>
      </c>
      <c r="G79" s="18">
        <f>SUM(H79:N79)</f>
        <v>15</v>
      </c>
      <c r="H79" s="48">
        <v>5</v>
      </c>
      <c r="I79" s="48">
        <v>10</v>
      </c>
      <c r="J79" s="15"/>
      <c r="K79" s="15"/>
      <c r="L79" s="15"/>
      <c r="M79" s="15"/>
      <c r="N79" s="19"/>
      <c r="O79" s="20"/>
      <c r="P79" s="15"/>
      <c r="Q79" s="15"/>
      <c r="R79" s="19"/>
      <c r="S79" s="20"/>
      <c r="T79" s="22"/>
      <c r="U79" s="15"/>
      <c r="V79" s="19"/>
      <c r="W79" s="20"/>
      <c r="X79" s="15"/>
      <c r="Y79" s="15"/>
      <c r="Z79" s="19"/>
      <c r="AA79" s="20"/>
      <c r="AB79" s="22"/>
      <c r="AC79" s="15"/>
      <c r="AD79" s="19"/>
      <c r="AE79" s="20">
        <v>5</v>
      </c>
      <c r="AF79" s="15">
        <v>10</v>
      </c>
      <c r="AG79" s="15"/>
      <c r="AH79" s="19"/>
      <c r="AI79" s="20"/>
      <c r="AJ79" s="15">
        <v>0.8</v>
      </c>
      <c r="AK79" s="154"/>
      <c r="AL79" s="15"/>
      <c r="AM79" s="154"/>
    </row>
    <row r="80" spans="1:39" s="152" customFormat="1" ht="30" customHeight="1" x14ac:dyDescent="0.25">
      <c r="A80" s="15">
        <v>58</v>
      </c>
      <c r="B80" s="210" t="s">
        <v>128</v>
      </c>
      <c r="C80" s="313" t="s">
        <v>244</v>
      </c>
      <c r="D80" s="15">
        <v>5</v>
      </c>
      <c r="E80" s="17" t="s">
        <v>81</v>
      </c>
      <c r="F80" s="23"/>
      <c r="G80" s="18">
        <f>SUM(H80:N80)</f>
        <v>45</v>
      </c>
      <c r="H80" s="48">
        <v>15</v>
      </c>
      <c r="I80" s="48">
        <v>30</v>
      </c>
      <c r="J80" s="15"/>
      <c r="K80" s="15"/>
      <c r="L80" s="15"/>
      <c r="M80" s="15"/>
      <c r="N80" s="19"/>
      <c r="O80" s="20"/>
      <c r="P80" s="15"/>
      <c r="Q80" s="15"/>
      <c r="R80" s="19"/>
      <c r="S80" s="20"/>
      <c r="T80" s="22"/>
      <c r="U80" s="15"/>
      <c r="V80" s="19"/>
      <c r="W80" s="20"/>
      <c r="X80" s="15"/>
      <c r="Y80" s="15"/>
      <c r="Z80" s="19"/>
      <c r="AA80" s="20"/>
      <c r="AB80" s="22"/>
      <c r="AC80" s="15"/>
      <c r="AD80" s="19"/>
      <c r="AE80" s="20">
        <v>15</v>
      </c>
      <c r="AF80" s="15">
        <v>30</v>
      </c>
      <c r="AG80" s="15"/>
      <c r="AH80" s="19"/>
      <c r="AI80" s="20"/>
      <c r="AJ80" s="15">
        <v>2.1</v>
      </c>
      <c r="AK80" s="154"/>
      <c r="AL80" s="15"/>
      <c r="AM80" s="154"/>
    </row>
    <row r="81" spans="1:39" s="152" customFormat="1" x14ac:dyDescent="0.25">
      <c r="A81" s="169"/>
      <c r="B81" s="240" t="s">
        <v>5</v>
      </c>
      <c r="C81" s="42"/>
      <c r="D81" s="52">
        <f>SUM(D79:D80)</f>
        <v>6</v>
      </c>
      <c r="E81" s="52">
        <f t="shared" ref="E81:AM81" si="11">SUM(E79:E80)</f>
        <v>0</v>
      </c>
      <c r="F81" s="52"/>
      <c r="G81" s="52">
        <f t="shared" si="11"/>
        <v>60</v>
      </c>
      <c r="H81" s="52">
        <f t="shared" si="11"/>
        <v>20</v>
      </c>
      <c r="I81" s="52">
        <f t="shared" si="11"/>
        <v>40</v>
      </c>
      <c r="J81" s="52">
        <f t="shared" si="11"/>
        <v>0</v>
      </c>
      <c r="K81" s="52">
        <f t="shared" si="11"/>
        <v>0</v>
      </c>
      <c r="L81" s="52">
        <f t="shared" si="11"/>
        <v>0</v>
      </c>
      <c r="M81" s="52">
        <f t="shared" si="11"/>
        <v>0</v>
      </c>
      <c r="N81" s="52">
        <f t="shared" si="11"/>
        <v>0</v>
      </c>
      <c r="O81" s="52">
        <f t="shared" si="11"/>
        <v>0</v>
      </c>
      <c r="P81" s="52">
        <f t="shared" si="11"/>
        <v>0</v>
      </c>
      <c r="Q81" s="52">
        <f t="shared" si="11"/>
        <v>0</v>
      </c>
      <c r="R81" s="52">
        <f t="shared" si="11"/>
        <v>0</v>
      </c>
      <c r="S81" s="52">
        <f t="shared" si="11"/>
        <v>0</v>
      </c>
      <c r="T81" s="52">
        <f t="shared" si="11"/>
        <v>0</v>
      </c>
      <c r="U81" s="52">
        <f t="shared" si="11"/>
        <v>0</v>
      </c>
      <c r="V81" s="52">
        <f t="shared" si="11"/>
        <v>0</v>
      </c>
      <c r="W81" s="52">
        <f t="shared" si="11"/>
        <v>0</v>
      </c>
      <c r="X81" s="52">
        <f t="shared" si="11"/>
        <v>0</v>
      </c>
      <c r="Y81" s="52">
        <f t="shared" si="11"/>
        <v>0</v>
      </c>
      <c r="Z81" s="52">
        <f t="shared" si="11"/>
        <v>0</v>
      </c>
      <c r="AA81" s="52">
        <f t="shared" si="11"/>
        <v>0</v>
      </c>
      <c r="AB81" s="52">
        <f t="shared" si="11"/>
        <v>0</v>
      </c>
      <c r="AC81" s="52">
        <f t="shared" si="11"/>
        <v>0</v>
      </c>
      <c r="AD81" s="52">
        <f t="shared" si="11"/>
        <v>0</v>
      </c>
      <c r="AE81" s="52">
        <f t="shared" si="11"/>
        <v>20</v>
      </c>
      <c r="AF81" s="52">
        <f t="shared" si="11"/>
        <v>40</v>
      </c>
      <c r="AG81" s="52">
        <f t="shared" si="11"/>
        <v>0</v>
      </c>
      <c r="AH81" s="52">
        <f t="shared" si="11"/>
        <v>0</v>
      </c>
      <c r="AI81" s="52">
        <f t="shared" si="11"/>
        <v>0</v>
      </c>
      <c r="AJ81" s="52">
        <f t="shared" si="11"/>
        <v>2.9000000000000004</v>
      </c>
      <c r="AK81" s="51">
        <f t="shared" si="11"/>
        <v>0</v>
      </c>
      <c r="AL81" s="51">
        <f t="shared" si="11"/>
        <v>0</v>
      </c>
      <c r="AM81" s="51">
        <f t="shared" si="11"/>
        <v>0</v>
      </c>
    </row>
    <row r="82" spans="1:39" s="152" customFormat="1" ht="18" x14ac:dyDescent="0.25">
      <c r="A82" s="61" t="s">
        <v>210</v>
      </c>
      <c r="B82" s="241"/>
      <c r="C82" s="181"/>
      <c r="D82" s="182"/>
      <c r="E82" s="183"/>
      <c r="F82" s="184"/>
      <c r="G82" s="185"/>
      <c r="H82" s="186"/>
      <c r="I82" s="186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7"/>
      <c r="U82" s="182"/>
      <c r="V82" s="182"/>
      <c r="W82" s="182"/>
      <c r="X82" s="182"/>
      <c r="Y82" s="182"/>
      <c r="Z82" s="182"/>
      <c r="AA82" s="182"/>
      <c r="AB82" s="187"/>
      <c r="AC82" s="182"/>
      <c r="AD82" s="182"/>
      <c r="AE82" s="182"/>
      <c r="AF82" s="182"/>
      <c r="AG82" s="188"/>
      <c r="AH82" s="189"/>
      <c r="AI82" s="190"/>
      <c r="AJ82" s="190">
        <f>D82/2</f>
        <v>0</v>
      </c>
      <c r="AK82" s="191"/>
      <c r="AL82" s="190"/>
      <c r="AM82" s="191"/>
    </row>
    <row r="83" spans="1:39" s="153" customFormat="1" x14ac:dyDescent="0.25">
      <c r="A83" s="53">
        <v>59</v>
      </c>
      <c r="B83" s="242" t="s">
        <v>90</v>
      </c>
      <c r="C83" s="313" t="s">
        <v>245</v>
      </c>
      <c r="D83" s="53">
        <v>5</v>
      </c>
      <c r="E83" s="78" t="s">
        <v>79</v>
      </c>
      <c r="F83" s="79"/>
      <c r="G83" s="18">
        <f t="shared" ref="G83:G95" si="12">SUM(H83:N83)</f>
        <v>45</v>
      </c>
      <c r="H83" s="54">
        <v>15</v>
      </c>
      <c r="I83" s="54">
        <v>30</v>
      </c>
      <c r="J83" s="53"/>
      <c r="K83" s="53"/>
      <c r="L83" s="53"/>
      <c r="M83" s="53"/>
      <c r="N83" s="19"/>
      <c r="O83" s="55"/>
      <c r="P83" s="53"/>
      <c r="Q83" s="53"/>
      <c r="R83" s="19"/>
      <c r="S83" s="55"/>
      <c r="T83" s="80"/>
      <c r="U83" s="53"/>
      <c r="V83" s="19"/>
      <c r="W83" s="55"/>
      <c r="X83" s="53"/>
      <c r="Y83" s="53">
        <v>15</v>
      </c>
      <c r="Z83" s="19">
        <v>30</v>
      </c>
      <c r="AA83" s="55"/>
      <c r="AB83" s="80"/>
      <c r="AC83" s="53"/>
      <c r="AD83" s="19"/>
      <c r="AE83" s="55"/>
      <c r="AF83" s="53"/>
      <c r="AG83" s="15"/>
      <c r="AH83" s="19"/>
      <c r="AI83" s="20"/>
      <c r="AJ83" s="15">
        <v>2.1</v>
      </c>
      <c r="AK83" s="154"/>
      <c r="AL83" s="15">
        <v>5</v>
      </c>
      <c r="AM83" s="154"/>
    </row>
    <row r="84" spans="1:39" s="152" customFormat="1" x14ac:dyDescent="0.25">
      <c r="A84" s="15">
        <v>60</v>
      </c>
      <c r="B84" s="210" t="s">
        <v>91</v>
      </c>
      <c r="C84" s="313" t="s">
        <v>246</v>
      </c>
      <c r="D84" s="15">
        <v>5</v>
      </c>
      <c r="E84" s="17" t="s">
        <v>77</v>
      </c>
      <c r="F84" s="23"/>
      <c r="G84" s="18">
        <f t="shared" si="12"/>
        <v>45</v>
      </c>
      <c r="H84" s="48">
        <v>15</v>
      </c>
      <c r="I84" s="48">
        <v>30</v>
      </c>
      <c r="J84" s="15"/>
      <c r="K84" s="15"/>
      <c r="L84" s="15"/>
      <c r="M84" s="15"/>
      <c r="N84" s="19"/>
      <c r="O84" s="20"/>
      <c r="P84" s="15"/>
      <c r="Q84" s="15"/>
      <c r="R84" s="19"/>
      <c r="S84" s="20"/>
      <c r="T84" s="22"/>
      <c r="U84" s="15"/>
      <c r="V84" s="19"/>
      <c r="W84" s="20">
        <v>15</v>
      </c>
      <c r="X84" s="15">
        <v>30</v>
      </c>
      <c r="Y84" s="15"/>
      <c r="Z84" s="19"/>
      <c r="AA84" s="20"/>
      <c r="AB84" s="22"/>
      <c r="AC84" s="15"/>
      <c r="AD84" s="19"/>
      <c r="AE84" s="20"/>
      <c r="AF84" s="15"/>
      <c r="AG84" s="15"/>
      <c r="AH84" s="19"/>
      <c r="AI84" s="20"/>
      <c r="AJ84" s="15">
        <v>2.1</v>
      </c>
      <c r="AK84" s="154"/>
      <c r="AL84" s="15"/>
      <c r="AM84" s="154"/>
    </row>
    <row r="85" spans="1:39" s="152" customFormat="1" x14ac:dyDescent="0.25">
      <c r="A85" s="53">
        <v>61</v>
      </c>
      <c r="B85" s="210" t="s">
        <v>92</v>
      </c>
      <c r="C85" s="16" t="s">
        <v>166</v>
      </c>
      <c r="D85" s="15">
        <v>3</v>
      </c>
      <c r="E85" s="17"/>
      <c r="F85" s="23" t="s">
        <v>76</v>
      </c>
      <c r="G85" s="18">
        <f t="shared" si="12"/>
        <v>30</v>
      </c>
      <c r="H85" s="48">
        <v>15</v>
      </c>
      <c r="I85" s="48">
        <v>15</v>
      </c>
      <c r="J85" s="15"/>
      <c r="K85" s="15"/>
      <c r="L85" s="15"/>
      <c r="M85" s="15"/>
      <c r="N85" s="19"/>
      <c r="O85" s="20"/>
      <c r="P85" s="15"/>
      <c r="Q85" s="15"/>
      <c r="R85" s="19"/>
      <c r="S85" s="20"/>
      <c r="T85" s="22"/>
      <c r="U85" s="15">
        <v>15</v>
      </c>
      <c r="V85" s="19">
        <v>15</v>
      </c>
      <c r="W85" s="20"/>
      <c r="X85" s="15"/>
      <c r="Y85" s="15"/>
      <c r="Z85" s="19"/>
      <c r="AA85" s="20"/>
      <c r="AB85" s="22"/>
      <c r="AC85" s="15"/>
      <c r="AD85" s="19"/>
      <c r="AE85" s="20"/>
      <c r="AF85" s="15"/>
      <c r="AG85" s="15"/>
      <c r="AH85" s="19"/>
      <c r="AI85" s="20"/>
      <c r="AJ85" s="15">
        <v>1.5</v>
      </c>
      <c r="AK85" s="154"/>
      <c r="AL85" s="15">
        <v>3</v>
      </c>
      <c r="AM85" s="154"/>
    </row>
    <row r="86" spans="1:39" s="152" customFormat="1" ht="45" customHeight="1" x14ac:dyDescent="0.25">
      <c r="A86" s="15">
        <v>62</v>
      </c>
      <c r="B86" s="210" t="s">
        <v>194</v>
      </c>
      <c r="C86" s="315" t="s">
        <v>247</v>
      </c>
      <c r="D86" s="15">
        <v>4</v>
      </c>
      <c r="E86" s="17"/>
      <c r="F86" s="23" t="s">
        <v>80</v>
      </c>
      <c r="G86" s="18">
        <f t="shared" si="12"/>
        <v>40</v>
      </c>
      <c r="H86" s="48">
        <v>15</v>
      </c>
      <c r="I86" s="48">
        <v>25</v>
      </c>
      <c r="J86" s="15"/>
      <c r="K86" s="15"/>
      <c r="L86" s="15"/>
      <c r="M86" s="15"/>
      <c r="N86" s="19"/>
      <c r="O86" s="20"/>
      <c r="P86" s="15"/>
      <c r="Q86" s="15"/>
      <c r="R86" s="19"/>
      <c r="S86" s="20"/>
      <c r="T86" s="22"/>
      <c r="U86" s="15"/>
      <c r="V86" s="19"/>
      <c r="W86" s="20"/>
      <c r="X86" s="15"/>
      <c r="Y86" s="15"/>
      <c r="Z86" s="19"/>
      <c r="AA86" s="20"/>
      <c r="AB86" s="22"/>
      <c r="AC86" s="15">
        <v>15</v>
      </c>
      <c r="AD86" s="19">
        <v>25</v>
      </c>
      <c r="AE86" s="20"/>
      <c r="AF86" s="15"/>
      <c r="AG86" s="15"/>
      <c r="AH86" s="19"/>
      <c r="AI86" s="20">
        <v>4</v>
      </c>
      <c r="AJ86" s="15">
        <v>1.9</v>
      </c>
      <c r="AK86" s="154"/>
      <c r="AL86" s="15">
        <v>4</v>
      </c>
      <c r="AM86" s="154"/>
    </row>
    <row r="87" spans="1:39" s="153" customFormat="1" ht="31.8" customHeight="1" x14ac:dyDescent="0.25">
      <c r="A87" s="53">
        <v>63</v>
      </c>
      <c r="B87" s="210" t="s">
        <v>195</v>
      </c>
      <c r="C87" s="315" t="s">
        <v>248</v>
      </c>
      <c r="D87" s="15">
        <v>4</v>
      </c>
      <c r="E87" s="17"/>
      <c r="F87" s="23" t="s">
        <v>79</v>
      </c>
      <c r="G87" s="18">
        <f t="shared" si="12"/>
        <v>40</v>
      </c>
      <c r="H87" s="48">
        <v>15</v>
      </c>
      <c r="I87" s="48">
        <v>25</v>
      </c>
      <c r="J87" s="15"/>
      <c r="K87" s="15"/>
      <c r="L87" s="15"/>
      <c r="M87" s="15"/>
      <c r="N87" s="19"/>
      <c r="O87" s="20"/>
      <c r="P87" s="15"/>
      <c r="Q87" s="15"/>
      <c r="R87" s="19"/>
      <c r="S87" s="20"/>
      <c r="T87" s="22"/>
      <c r="U87" s="15"/>
      <c r="V87" s="19"/>
      <c r="W87" s="20"/>
      <c r="X87" s="15"/>
      <c r="Y87" s="15">
        <v>15</v>
      </c>
      <c r="Z87" s="19">
        <v>25</v>
      </c>
      <c r="AA87" s="20"/>
      <c r="AB87" s="22"/>
      <c r="AC87" s="15"/>
      <c r="AD87" s="19"/>
      <c r="AE87" s="20"/>
      <c r="AF87" s="15"/>
      <c r="AG87" s="15"/>
      <c r="AH87" s="19"/>
      <c r="AI87" s="20">
        <v>4</v>
      </c>
      <c r="AJ87" s="15">
        <v>1.9</v>
      </c>
      <c r="AK87" s="154"/>
      <c r="AL87" s="15">
        <v>4</v>
      </c>
      <c r="AM87" s="154"/>
    </row>
    <row r="88" spans="1:39" s="170" customFormat="1" ht="44.4" customHeight="1" x14ac:dyDescent="0.25">
      <c r="A88" s="15">
        <v>64</v>
      </c>
      <c r="B88" s="259" t="s">
        <v>220</v>
      </c>
      <c r="C88" s="315" t="s">
        <v>249</v>
      </c>
      <c r="D88" s="15">
        <v>3</v>
      </c>
      <c r="E88" s="17"/>
      <c r="F88" s="23" t="s">
        <v>81</v>
      </c>
      <c r="G88" s="18">
        <f t="shared" si="12"/>
        <v>30</v>
      </c>
      <c r="H88" s="48"/>
      <c r="I88" s="48">
        <v>30</v>
      </c>
      <c r="J88" s="15"/>
      <c r="K88" s="15"/>
      <c r="L88" s="15"/>
      <c r="M88" s="15"/>
      <c r="N88" s="19"/>
      <c r="O88" s="20"/>
      <c r="P88" s="15"/>
      <c r="Q88" s="15"/>
      <c r="R88" s="19"/>
      <c r="S88" s="20"/>
      <c r="T88" s="22"/>
      <c r="U88" s="15"/>
      <c r="V88" s="19"/>
      <c r="W88" s="20"/>
      <c r="X88" s="15"/>
      <c r="Y88" s="15"/>
      <c r="Z88" s="19"/>
      <c r="AA88" s="20"/>
      <c r="AB88" s="22"/>
      <c r="AC88" s="15"/>
      <c r="AD88" s="19"/>
      <c r="AE88" s="20"/>
      <c r="AF88" s="15">
        <v>30</v>
      </c>
      <c r="AG88" s="15"/>
      <c r="AH88" s="19"/>
      <c r="AI88" s="20"/>
      <c r="AJ88" s="15">
        <v>1.5</v>
      </c>
      <c r="AK88" s="154"/>
      <c r="AL88" s="15"/>
      <c r="AM88" s="154"/>
    </row>
    <row r="89" spans="1:39" s="152" customFormat="1" x14ac:dyDescent="0.25">
      <c r="A89" s="53">
        <v>65</v>
      </c>
      <c r="B89" s="243" t="s">
        <v>93</v>
      </c>
      <c r="C89" s="16" t="s">
        <v>167</v>
      </c>
      <c r="D89" s="15">
        <v>3</v>
      </c>
      <c r="E89" s="17"/>
      <c r="F89" s="23" t="s">
        <v>78</v>
      </c>
      <c r="G89" s="18">
        <f t="shared" si="12"/>
        <v>30</v>
      </c>
      <c r="H89" s="48"/>
      <c r="I89" s="48">
        <v>30</v>
      </c>
      <c r="J89" s="15"/>
      <c r="K89" s="15"/>
      <c r="L89" s="15"/>
      <c r="M89" s="15"/>
      <c r="N89" s="19"/>
      <c r="O89" s="20"/>
      <c r="P89" s="15"/>
      <c r="Q89" s="15"/>
      <c r="R89" s="19"/>
      <c r="S89" s="20"/>
      <c r="T89" s="22">
        <v>30</v>
      </c>
      <c r="U89" s="15"/>
      <c r="V89" s="19"/>
      <c r="W89" s="20"/>
      <c r="X89" s="15"/>
      <c r="Y89" s="15"/>
      <c r="Z89" s="19"/>
      <c r="AA89" s="20"/>
      <c r="AB89" s="22"/>
      <c r="AC89" s="15"/>
      <c r="AD89" s="19"/>
      <c r="AE89" s="20"/>
      <c r="AF89" s="15"/>
      <c r="AG89" s="15"/>
      <c r="AH89" s="19"/>
      <c r="AI89" s="20"/>
      <c r="AJ89" s="15">
        <v>1.5</v>
      </c>
      <c r="AK89" s="154"/>
      <c r="AL89" s="15"/>
      <c r="AM89" s="154"/>
    </row>
    <row r="90" spans="1:39" s="152" customFormat="1" ht="31.2" x14ac:dyDescent="0.25">
      <c r="A90" s="15">
        <v>66</v>
      </c>
      <c r="B90" s="243" t="s">
        <v>69</v>
      </c>
      <c r="C90" s="313" t="s">
        <v>250</v>
      </c>
      <c r="D90" s="15">
        <v>3</v>
      </c>
      <c r="E90" s="17"/>
      <c r="F90" s="23" t="s">
        <v>82</v>
      </c>
      <c r="G90" s="18">
        <f t="shared" si="12"/>
        <v>30</v>
      </c>
      <c r="H90" s="48">
        <v>10</v>
      </c>
      <c r="I90" s="48">
        <v>20</v>
      </c>
      <c r="J90" s="15"/>
      <c r="K90" s="15"/>
      <c r="L90" s="15"/>
      <c r="M90" s="15"/>
      <c r="N90" s="19"/>
      <c r="O90" s="20"/>
      <c r="P90" s="15"/>
      <c r="Q90" s="15"/>
      <c r="R90" s="19"/>
      <c r="S90" s="20"/>
      <c r="T90" s="22"/>
      <c r="U90" s="15"/>
      <c r="V90" s="19"/>
      <c r="W90" s="20"/>
      <c r="X90" s="15"/>
      <c r="Y90" s="15"/>
      <c r="Z90" s="19"/>
      <c r="AA90" s="20"/>
      <c r="AB90" s="22"/>
      <c r="AC90" s="15"/>
      <c r="AD90" s="19"/>
      <c r="AE90" s="20"/>
      <c r="AF90" s="15"/>
      <c r="AG90" s="15">
        <v>10</v>
      </c>
      <c r="AH90" s="19">
        <v>20</v>
      </c>
      <c r="AI90" s="20"/>
      <c r="AJ90" s="15">
        <v>1.5</v>
      </c>
      <c r="AK90" s="154"/>
      <c r="AL90" s="15"/>
      <c r="AM90" s="154"/>
    </row>
    <row r="91" spans="1:39" s="152" customFormat="1" ht="36" customHeight="1" x14ac:dyDescent="0.25">
      <c r="A91" s="53">
        <v>67</v>
      </c>
      <c r="B91" s="211" t="s">
        <v>196</v>
      </c>
      <c r="C91" s="315" t="s">
        <v>251</v>
      </c>
      <c r="D91" s="15">
        <v>3</v>
      </c>
      <c r="E91" s="17"/>
      <c r="F91" s="23" t="s">
        <v>80</v>
      </c>
      <c r="G91" s="18">
        <f t="shared" si="12"/>
        <v>30</v>
      </c>
      <c r="H91" s="48"/>
      <c r="I91" s="48">
        <v>30</v>
      </c>
      <c r="J91" s="15"/>
      <c r="K91" s="15"/>
      <c r="L91" s="15"/>
      <c r="M91" s="15"/>
      <c r="N91" s="19"/>
      <c r="O91" s="20"/>
      <c r="P91" s="15"/>
      <c r="Q91" s="15"/>
      <c r="R91" s="19"/>
      <c r="S91" s="20"/>
      <c r="T91" s="22"/>
      <c r="U91" s="15"/>
      <c r="V91" s="19"/>
      <c r="W91" s="20"/>
      <c r="X91" s="15"/>
      <c r="Y91" s="15"/>
      <c r="Z91" s="19"/>
      <c r="AA91" s="20"/>
      <c r="AB91" s="22"/>
      <c r="AC91" s="15"/>
      <c r="AD91" s="19">
        <v>30</v>
      </c>
      <c r="AE91" s="20"/>
      <c r="AF91" s="15"/>
      <c r="AG91" s="15"/>
      <c r="AH91" s="19"/>
      <c r="AI91" s="20">
        <v>3</v>
      </c>
      <c r="AJ91" s="15">
        <v>1.5</v>
      </c>
      <c r="AK91" s="154"/>
      <c r="AL91" s="15">
        <v>3</v>
      </c>
      <c r="AM91" s="154"/>
    </row>
    <row r="92" spans="1:39" s="152" customFormat="1" ht="31.8" customHeight="1" x14ac:dyDescent="0.25">
      <c r="A92" s="15">
        <v>68</v>
      </c>
      <c r="B92" s="210" t="s">
        <v>94</v>
      </c>
      <c r="C92" s="313" t="s">
        <v>252</v>
      </c>
      <c r="D92" s="15">
        <v>3</v>
      </c>
      <c r="E92" s="17"/>
      <c r="F92" s="23" t="s">
        <v>77</v>
      </c>
      <c r="G92" s="18">
        <f t="shared" si="12"/>
        <v>30</v>
      </c>
      <c r="H92" s="48"/>
      <c r="I92" s="48">
        <v>30</v>
      </c>
      <c r="J92" s="15"/>
      <c r="K92" s="15"/>
      <c r="L92" s="15"/>
      <c r="M92" s="15"/>
      <c r="N92" s="19"/>
      <c r="O92" s="20"/>
      <c r="P92" s="15"/>
      <c r="Q92" s="15"/>
      <c r="R92" s="19"/>
      <c r="S92" s="20"/>
      <c r="T92" s="22"/>
      <c r="U92" s="15"/>
      <c r="V92" s="19"/>
      <c r="W92" s="20"/>
      <c r="X92" s="15">
        <v>30</v>
      </c>
      <c r="Y92" s="15"/>
      <c r="Z92" s="19"/>
      <c r="AA92" s="20"/>
      <c r="AB92" s="22"/>
      <c r="AC92" s="15"/>
      <c r="AD92" s="19"/>
      <c r="AE92" s="20"/>
      <c r="AF92" s="15"/>
      <c r="AG92" s="15"/>
      <c r="AH92" s="19"/>
      <c r="AI92" s="20"/>
      <c r="AJ92" s="15">
        <v>1.5</v>
      </c>
      <c r="AK92" s="154"/>
      <c r="AL92" s="15">
        <v>3</v>
      </c>
      <c r="AM92" s="154"/>
    </row>
    <row r="93" spans="1:39" s="152" customFormat="1" ht="46.2" customHeight="1" x14ac:dyDescent="0.25">
      <c r="A93" s="53">
        <v>69</v>
      </c>
      <c r="B93" s="244" t="s">
        <v>197</v>
      </c>
      <c r="C93" s="315" t="s">
        <v>253</v>
      </c>
      <c r="D93" s="26">
        <v>3</v>
      </c>
      <c r="E93" s="28"/>
      <c r="F93" s="29" t="s">
        <v>81</v>
      </c>
      <c r="G93" s="18">
        <f t="shared" si="12"/>
        <v>30</v>
      </c>
      <c r="H93" s="56"/>
      <c r="I93" s="56">
        <v>30</v>
      </c>
      <c r="J93" s="26"/>
      <c r="K93" s="26"/>
      <c r="L93" s="26"/>
      <c r="M93" s="26"/>
      <c r="N93" s="30"/>
      <c r="O93" s="31"/>
      <c r="P93" s="26"/>
      <c r="Q93" s="26"/>
      <c r="R93" s="30"/>
      <c r="S93" s="31"/>
      <c r="T93" s="57"/>
      <c r="U93" s="26"/>
      <c r="V93" s="30"/>
      <c r="W93" s="31"/>
      <c r="X93" s="26"/>
      <c r="Y93" s="26"/>
      <c r="Z93" s="30"/>
      <c r="AA93" s="31"/>
      <c r="AB93" s="57"/>
      <c r="AC93" s="26"/>
      <c r="AD93" s="30"/>
      <c r="AE93" s="31"/>
      <c r="AF93" s="26">
        <v>30</v>
      </c>
      <c r="AG93" s="26"/>
      <c r="AH93" s="30"/>
      <c r="AI93" s="31">
        <v>3</v>
      </c>
      <c r="AJ93" s="15">
        <v>1.5</v>
      </c>
      <c r="AK93" s="119"/>
      <c r="AL93" s="26">
        <v>3</v>
      </c>
      <c r="AM93" s="119"/>
    </row>
    <row r="94" spans="1:39" s="152" customFormat="1" ht="46.8" x14ac:dyDescent="0.25">
      <c r="A94" s="15">
        <v>70</v>
      </c>
      <c r="B94" s="211" t="s">
        <v>198</v>
      </c>
      <c r="C94" s="315" t="s">
        <v>254</v>
      </c>
      <c r="D94" s="26">
        <v>3</v>
      </c>
      <c r="E94" s="28"/>
      <c r="F94" s="29" t="s">
        <v>81</v>
      </c>
      <c r="G94" s="18">
        <f t="shared" si="12"/>
        <v>30</v>
      </c>
      <c r="H94" s="56">
        <v>10</v>
      </c>
      <c r="I94" s="56">
        <v>20</v>
      </c>
      <c r="J94" s="26"/>
      <c r="K94" s="26"/>
      <c r="L94" s="26"/>
      <c r="M94" s="26"/>
      <c r="N94" s="30"/>
      <c r="O94" s="31"/>
      <c r="P94" s="26"/>
      <c r="Q94" s="26"/>
      <c r="R94" s="30"/>
      <c r="S94" s="31"/>
      <c r="T94" s="57"/>
      <c r="U94" s="26"/>
      <c r="V94" s="30"/>
      <c r="W94" s="31"/>
      <c r="X94" s="26"/>
      <c r="Y94" s="26"/>
      <c r="Z94" s="30"/>
      <c r="AA94" s="31"/>
      <c r="AB94" s="57"/>
      <c r="AC94" s="26"/>
      <c r="AD94" s="30"/>
      <c r="AE94" s="31">
        <v>10</v>
      </c>
      <c r="AF94" s="26">
        <v>20</v>
      </c>
      <c r="AG94" s="26"/>
      <c r="AH94" s="30"/>
      <c r="AI94" s="31">
        <v>3</v>
      </c>
      <c r="AJ94" s="15">
        <v>1.5</v>
      </c>
      <c r="AK94" s="119"/>
      <c r="AL94" s="26">
        <v>3</v>
      </c>
      <c r="AM94" s="119"/>
    </row>
    <row r="95" spans="1:39" s="152" customFormat="1" ht="31.2" x14ac:dyDescent="0.25">
      <c r="A95" s="53">
        <v>71</v>
      </c>
      <c r="B95" s="211" t="s">
        <v>89</v>
      </c>
      <c r="C95" s="316" t="s">
        <v>255</v>
      </c>
      <c r="D95" s="26">
        <v>3</v>
      </c>
      <c r="E95" s="28"/>
      <c r="F95" s="29" t="s">
        <v>82</v>
      </c>
      <c r="G95" s="18">
        <f t="shared" si="12"/>
        <v>30</v>
      </c>
      <c r="H95" s="56">
        <v>10</v>
      </c>
      <c r="I95" s="56">
        <v>20</v>
      </c>
      <c r="J95" s="26"/>
      <c r="K95" s="26"/>
      <c r="L95" s="26"/>
      <c r="M95" s="26"/>
      <c r="N95" s="30"/>
      <c r="O95" s="31"/>
      <c r="P95" s="26"/>
      <c r="Q95" s="26"/>
      <c r="R95" s="30"/>
      <c r="S95" s="31"/>
      <c r="T95" s="57"/>
      <c r="U95" s="26"/>
      <c r="V95" s="30"/>
      <c r="W95" s="31"/>
      <c r="X95" s="26"/>
      <c r="Y95" s="26"/>
      <c r="Z95" s="30"/>
      <c r="AA95" s="31"/>
      <c r="AB95" s="57"/>
      <c r="AC95" s="26"/>
      <c r="AD95" s="30"/>
      <c r="AE95" s="31"/>
      <c r="AF95" s="26"/>
      <c r="AG95" s="26">
        <v>10</v>
      </c>
      <c r="AH95" s="30">
        <v>20</v>
      </c>
      <c r="AI95" s="31"/>
      <c r="AJ95" s="15">
        <v>1.5</v>
      </c>
      <c r="AK95" s="119"/>
      <c r="AL95" s="26"/>
      <c r="AM95" s="119"/>
    </row>
    <row r="96" spans="1:39" s="152" customFormat="1" x14ac:dyDescent="0.25">
      <c r="A96" s="169"/>
      <c r="B96" s="245" t="s">
        <v>5</v>
      </c>
      <c r="C96" s="42"/>
      <c r="D96" s="52">
        <f>SUM(D83:D95)</f>
        <v>45</v>
      </c>
      <c r="E96" s="58"/>
      <c r="F96" s="59"/>
      <c r="G96" s="43">
        <f>SUM(G83:G95)</f>
        <v>440</v>
      </c>
      <c r="H96" s="43">
        <f t="shared" ref="H96:AJ96" si="13">SUM(H83:H95)</f>
        <v>105</v>
      </c>
      <c r="I96" s="43">
        <f t="shared" si="13"/>
        <v>335</v>
      </c>
      <c r="J96" s="43">
        <f t="shared" si="13"/>
        <v>0</v>
      </c>
      <c r="K96" s="43">
        <f t="shared" si="13"/>
        <v>0</v>
      </c>
      <c r="L96" s="43">
        <f t="shared" si="13"/>
        <v>0</v>
      </c>
      <c r="M96" s="43">
        <f t="shared" si="13"/>
        <v>0</v>
      </c>
      <c r="N96" s="43">
        <f t="shared" si="13"/>
        <v>0</v>
      </c>
      <c r="O96" s="43">
        <f t="shared" si="13"/>
        <v>0</v>
      </c>
      <c r="P96" s="43">
        <f t="shared" si="13"/>
        <v>0</v>
      </c>
      <c r="Q96" s="43">
        <f t="shared" si="13"/>
        <v>0</v>
      </c>
      <c r="R96" s="43">
        <f t="shared" si="13"/>
        <v>0</v>
      </c>
      <c r="S96" s="43">
        <f t="shared" si="13"/>
        <v>0</v>
      </c>
      <c r="T96" s="43">
        <f t="shared" si="13"/>
        <v>30</v>
      </c>
      <c r="U96" s="43">
        <f t="shared" si="13"/>
        <v>15</v>
      </c>
      <c r="V96" s="43">
        <f t="shared" si="13"/>
        <v>15</v>
      </c>
      <c r="W96" s="43">
        <f t="shared" si="13"/>
        <v>15</v>
      </c>
      <c r="X96" s="43">
        <f t="shared" si="13"/>
        <v>60</v>
      </c>
      <c r="Y96" s="43">
        <f t="shared" si="13"/>
        <v>30</v>
      </c>
      <c r="Z96" s="43">
        <f t="shared" si="13"/>
        <v>55</v>
      </c>
      <c r="AA96" s="43">
        <f t="shared" si="13"/>
        <v>0</v>
      </c>
      <c r="AB96" s="43">
        <f t="shared" si="13"/>
        <v>0</v>
      </c>
      <c r="AC96" s="43">
        <f t="shared" si="13"/>
        <v>15</v>
      </c>
      <c r="AD96" s="43">
        <f t="shared" si="13"/>
        <v>55</v>
      </c>
      <c r="AE96" s="43">
        <f t="shared" si="13"/>
        <v>10</v>
      </c>
      <c r="AF96" s="43">
        <f t="shared" si="13"/>
        <v>80</v>
      </c>
      <c r="AG96" s="43">
        <f t="shared" si="13"/>
        <v>20</v>
      </c>
      <c r="AH96" s="43">
        <f t="shared" si="13"/>
        <v>40</v>
      </c>
      <c r="AI96" s="43">
        <f t="shared" si="13"/>
        <v>17</v>
      </c>
      <c r="AJ96" s="43">
        <f t="shared" si="13"/>
        <v>21.5</v>
      </c>
      <c r="AK96" s="60">
        <f>SUM(AK83:AK95)</f>
        <v>0</v>
      </c>
      <c r="AL96" s="60">
        <f>SUM(AL83:AL95)</f>
        <v>28</v>
      </c>
      <c r="AM96" s="60">
        <f>SUM(AM83:AM95)</f>
        <v>0</v>
      </c>
    </row>
    <row r="97" spans="1:39" s="152" customFormat="1" x14ac:dyDescent="0.25">
      <c r="A97" s="61" t="s">
        <v>209</v>
      </c>
      <c r="B97" s="246"/>
      <c r="C97" s="62"/>
      <c r="D97" s="47"/>
      <c r="E97" s="63"/>
      <c r="F97" s="64"/>
      <c r="G97" s="45"/>
      <c r="H97" s="65"/>
      <c r="I97" s="65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66"/>
      <c r="U97" s="47"/>
      <c r="V97" s="47"/>
      <c r="W97" s="47"/>
      <c r="X97" s="47"/>
      <c r="Y97" s="47"/>
      <c r="Z97" s="47"/>
      <c r="AA97" s="47"/>
      <c r="AB97" s="66"/>
      <c r="AC97" s="47"/>
      <c r="AD97" s="47"/>
      <c r="AE97" s="47"/>
      <c r="AF97" s="47"/>
      <c r="AG97" s="47"/>
      <c r="AH97" s="47"/>
      <c r="AI97" s="47"/>
      <c r="AJ97" s="47">
        <f>D97/2</f>
        <v>0</v>
      </c>
      <c r="AK97" s="47"/>
      <c r="AL97" s="47"/>
      <c r="AM97" s="47"/>
    </row>
    <row r="98" spans="1:39" s="152" customFormat="1" x14ac:dyDescent="0.25">
      <c r="A98" s="67">
        <v>72</v>
      </c>
      <c r="B98" s="247" t="s">
        <v>37</v>
      </c>
      <c r="C98" s="27" t="s">
        <v>218</v>
      </c>
      <c r="D98" s="67">
        <v>4</v>
      </c>
      <c r="E98" s="68" t="s">
        <v>78</v>
      </c>
      <c r="F98" s="69"/>
      <c r="G98" s="18">
        <f>SUM(H98:N98)</f>
        <v>40</v>
      </c>
      <c r="H98" s="70">
        <v>15</v>
      </c>
      <c r="I98" s="70">
        <v>25</v>
      </c>
      <c r="J98" s="67"/>
      <c r="K98" s="67"/>
      <c r="L98" s="67"/>
      <c r="M98" s="67"/>
      <c r="N98" s="30"/>
      <c r="O98" s="71"/>
      <c r="P98" s="67"/>
      <c r="Q98" s="67"/>
      <c r="R98" s="30"/>
      <c r="S98" s="71">
        <v>15</v>
      </c>
      <c r="T98" s="72">
        <v>25</v>
      </c>
      <c r="U98" s="67"/>
      <c r="V98" s="30"/>
      <c r="W98" s="71"/>
      <c r="X98" s="67"/>
      <c r="Y98" s="67"/>
      <c r="Z98" s="30"/>
      <c r="AA98" s="71"/>
      <c r="AB98" s="72"/>
      <c r="AC98" s="67"/>
      <c r="AD98" s="30"/>
      <c r="AE98" s="71"/>
      <c r="AF98" s="67"/>
      <c r="AG98" s="67"/>
      <c r="AH98" s="30"/>
      <c r="AI98" s="31"/>
      <c r="AJ98" s="15">
        <v>1.9</v>
      </c>
      <c r="AK98" s="119"/>
      <c r="AL98" s="26">
        <v>4</v>
      </c>
      <c r="AM98" s="119"/>
    </row>
    <row r="99" spans="1:39" s="231" customFormat="1" ht="33" customHeight="1" x14ac:dyDescent="0.25">
      <c r="A99" s="15">
        <v>73</v>
      </c>
      <c r="B99" s="210" t="s">
        <v>38</v>
      </c>
      <c r="C99" s="313" t="s">
        <v>256</v>
      </c>
      <c r="D99" s="15">
        <v>5</v>
      </c>
      <c r="E99" s="17" t="s">
        <v>81</v>
      </c>
      <c r="F99" s="23"/>
      <c r="G99" s="18">
        <f>SUM(H99:N99)</f>
        <v>45</v>
      </c>
      <c r="H99" s="48">
        <v>15</v>
      </c>
      <c r="I99" s="48">
        <v>30</v>
      </c>
      <c r="J99" s="15"/>
      <c r="K99" s="15"/>
      <c r="L99" s="15"/>
      <c r="M99" s="15"/>
      <c r="N99" s="19"/>
      <c r="O99" s="20"/>
      <c r="P99" s="15"/>
      <c r="Q99" s="15"/>
      <c r="R99" s="19"/>
      <c r="S99" s="20"/>
      <c r="T99" s="22"/>
      <c r="U99" s="15"/>
      <c r="V99" s="19"/>
      <c r="W99" s="20"/>
      <c r="X99" s="15"/>
      <c r="Y99" s="15"/>
      <c r="Z99" s="19"/>
      <c r="AA99" s="20"/>
      <c r="AB99" s="22"/>
      <c r="AC99" s="15"/>
      <c r="AD99" s="19"/>
      <c r="AE99" s="20">
        <v>15</v>
      </c>
      <c r="AF99" s="15">
        <v>30</v>
      </c>
      <c r="AG99" s="15"/>
      <c r="AH99" s="19"/>
      <c r="AI99" s="20"/>
      <c r="AJ99" s="15">
        <v>2.1</v>
      </c>
      <c r="AK99" s="154"/>
      <c r="AL99" s="15"/>
      <c r="AM99" s="154"/>
    </row>
    <row r="100" spans="1:39" s="231" customFormat="1" ht="46.8" customHeight="1" x14ac:dyDescent="0.25">
      <c r="A100" s="15">
        <v>74</v>
      </c>
      <c r="B100" s="210" t="s">
        <v>199</v>
      </c>
      <c r="C100" s="315" t="s">
        <v>257</v>
      </c>
      <c r="D100" s="15">
        <v>5</v>
      </c>
      <c r="E100" s="17"/>
      <c r="F100" s="23" t="s">
        <v>80</v>
      </c>
      <c r="G100" s="18">
        <f>SUM(H100:N100)</f>
        <v>45</v>
      </c>
      <c r="H100" s="48">
        <v>15</v>
      </c>
      <c r="I100" s="48">
        <v>30</v>
      </c>
      <c r="J100" s="15"/>
      <c r="K100" s="15"/>
      <c r="L100" s="15"/>
      <c r="M100" s="15"/>
      <c r="N100" s="19"/>
      <c r="O100" s="20"/>
      <c r="P100" s="15"/>
      <c r="Q100" s="15"/>
      <c r="R100" s="19"/>
      <c r="S100" s="20"/>
      <c r="T100" s="22"/>
      <c r="U100" s="15"/>
      <c r="V100" s="19"/>
      <c r="W100" s="20"/>
      <c r="X100" s="15"/>
      <c r="Y100" s="15"/>
      <c r="Z100" s="19"/>
      <c r="AA100" s="20"/>
      <c r="AB100" s="22"/>
      <c r="AC100" s="15">
        <v>15</v>
      </c>
      <c r="AD100" s="19">
        <v>30</v>
      </c>
      <c r="AE100" s="20"/>
      <c r="AF100" s="15"/>
      <c r="AG100" s="15"/>
      <c r="AH100" s="19"/>
      <c r="AI100" s="20">
        <v>5</v>
      </c>
      <c r="AJ100" s="15">
        <v>2.1</v>
      </c>
      <c r="AK100" s="154"/>
      <c r="AL100" s="15">
        <v>5</v>
      </c>
      <c r="AM100" s="154"/>
    </row>
    <row r="101" spans="1:39" s="231" customFormat="1" x14ac:dyDescent="0.25">
      <c r="A101" s="164"/>
      <c r="B101" s="229" t="s">
        <v>5</v>
      </c>
      <c r="C101" s="32"/>
      <c r="D101" s="18">
        <f>SUM(D98:D100)</f>
        <v>14</v>
      </c>
      <c r="E101" s="18">
        <f>SUM(E98:E100)</f>
        <v>0</v>
      </c>
      <c r="F101" s="18"/>
      <c r="G101" s="18">
        <f>SUM(G98:G100)</f>
        <v>130</v>
      </c>
      <c r="H101" s="18">
        <f t="shared" ref="H101:AJ101" si="14">SUM(H98:H100)</f>
        <v>45</v>
      </c>
      <c r="I101" s="18">
        <f t="shared" si="14"/>
        <v>85</v>
      </c>
      <c r="J101" s="18">
        <f t="shared" si="14"/>
        <v>0</v>
      </c>
      <c r="K101" s="18">
        <f t="shared" si="14"/>
        <v>0</v>
      </c>
      <c r="L101" s="18">
        <f t="shared" si="14"/>
        <v>0</v>
      </c>
      <c r="M101" s="18">
        <f t="shared" si="14"/>
        <v>0</v>
      </c>
      <c r="N101" s="18">
        <f t="shared" si="14"/>
        <v>0</v>
      </c>
      <c r="O101" s="18">
        <f t="shared" si="14"/>
        <v>0</v>
      </c>
      <c r="P101" s="18">
        <f t="shared" si="14"/>
        <v>0</v>
      </c>
      <c r="Q101" s="18">
        <f t="shared" si="14"/>
        <v>0</v>
      </c>
      <c r="R101" s="18">
        <f t="shared" si="14"/>
        <v>0</v>
      </c>
      <c r="S101" s="18">
        <f t="shared" si="14"/>
        <v>15</v>
      </c>
      <c r="T101" s="18">
        <f t="shared" si="14"/>
        <v>25</v>
      </c>
      <c r="U101" s="18">
        <f t="shared" si="14"/>
        <v>0</v>
      </c>
      <c r="V101" s="18">
        <f t="shared" si="14"/>
        <v>0</v>
      </c>
      <c r="W101" s="18">
        <f t="shared" si="14"/>
        <v>0</v>
      </c>
      <c r="X101" s="18">
        <f t="shared" si="14"/>
        <v>0</v>
      </c>
      <c r="Y101" s="18">
        <f t="shared" si="14"/>
        <v>0</v>
      </c>
      <c r="Z101" s="18">
        <f t="shared" si="14"/>
        <v>0</v>
      </c>
      <c r="AA101" s="18">
        <f t="shared" si="14"/>
        <v>0</v>
      </c>
      <c r="AB101" s="18">
        <f t="shared" si="14"/>
        <v>0</v>
      </c>
      <c r="AC101" s="18">
        <f t="shared" si="14"/>
        <v>15</v>
      </c>
      <c r="AD101" s="18">
        <f t="shared" si="14"/>
        <v>30</v>
      </c>
      <c r="AE101" s="18">
        <f t="shared" si="14"/>
        <v>15</v>
      </c>
      <c r="AF101" s="18">
        <f t="shared" si="14"/>
        <v>30</v>
      </c>
      <c r="AG101" s="18">
        <f t="shared" si="14"/>
        <v>0</v>
      </c>
      <c r="AH101" s="18">
        <f t="shared" si="14"/>
        <v>0</v>
      </c>
      <c r="AI101" s="18">
        <f t="shared" si="14"/>
        <v>5</v>
      </c>
      <c r="AJ101" s="18">
        <f t="shared" si="14"/>
        <v>6.1</v>
      </c>
      <c r="AK101" s="51">
        <f>SUM(AK98:AK100)</f>
        <v>0</v>
      </c>
      <c r="AL101" s="51">
        <f>SUM(AL98:AL100)</f>
        <v>9</v>
      </c>
      <c r="AM101" s="51">
        <f>SUM(AM98:AM100)</f>
        <v>0</v>
      </c>
    </row>
    <row r="102" spans="1:39" s="153" customFormat="1" x14ac:dyDescent="0.25">
      <c r="A102" s="73" t="s">
        <v>208</v>
      </c>
      <c r="B102" s="248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5"/>
      <c r="AE102" s="75"/>
      <c r="AF102" s="75"/>
      <c r="AG102" s="75"/>
      <c r="AH102" s="75"/>
      <c r="AI102" s="35"/>
      <c r="AJ102" s="33">
        <f>D102/2</f>
        <v>0</v>
      </c>
      <c r="AK102" s="75"/>
      <c r="AL102" s="33"/>
      <c r="AM102" s="75"/>
    </row>
    <row r="103" spans="1:39" s="152" customFormat="1" x14ac:dyDescent="0.25">
      <c r="A103" s="67">
        <v>75</v>
      </c>
      <c r="B103" s="247" t="s">
        <v>36</v>
      </c>
      <c r="C103" s="77" t="s">
        <v>168</v>
      </c>
      <c r="D103" s="67">
        <v>1</v>
      </c>
      <c r="E103" s="28"/>
      <c r="F103" s="29" t="s">
        <v>76</v>
      </c>
      <c r="G103" s="18">
        <f>SUM(H103:N103)</f>
        <v>15</v>
      </c>
      <c r="H103" s="56">
        <v>15</v>
      </c>
      <c r="I103" s="56"/>
      <c r="J103" s="26"/>
      <c r="K103" s="26"/>
      <c r="L103" s="26"/>
      <c r="M103" s="26"/>
      <c r="N103" s="30"/>
      <c r="O103" s="31"/>
      <c r="P103" s="26"/>
      <c r="Q103" s="26"/>
      <c r="R103" s="30"/>
      <c r="S103" s="31"/>
      <c r="T103" s="57"/>
      <c r="U103" s="26">
        <v>15</v>
      </c>
      <c r="V103" s="30"/>
      <c r="W103" s="31"/>
      <c r="X103" s="26"/>
      <c r="Y103" s="26"/>
      <c r="Z103" s="30"/>
      <c r="AA103" s="31"/>
      <c r="AB103" s="57"/>
      <c r="AC103" s="26"/>
      <c r="AD103" s="30"/>
      <c r="AE103" s="31"/>
      <c r="AF103" s="26"/>
      <c r="AG103" s="26"/>
      <c r="AH103" s="30"/>
      <c r="AI103" s="31"/>
      <c r="AJ103" s="15">
        <v>0.8</v>
      </c>
      <c r="AK103" s="119"/>
      <c r="AL103" s="26">
        <v>1</v>
      </c>
      <c r="AM103" s="119"/>
    </row>
    <row r="104" spans="1:39" s="231" customFormat="1" ht="41.4" x14ac:dyDescent="0.25">
      <c r="A104" s="15">
        <v>76</v>
      </c>
      <c r="B104" s="226" t="s">
        <v>184</v>
      </c>
      <c r="C104" s="315" t="s">
        <v>258</v>
      </c>
      <c r="D104" s="15">
        <v>3</v>
      </c>
      <c r="E104" s="17"/>
      <c r="F104" s="23" t="s">
        <v>82</v>
      </c>
      <c r="G104" s="18">
        <f>SUM(H104:N104)</f>
        <v>30</v>
      </c>
      <c r="H104" s="48">
        <v>15</v>
      </c>
      <c r="I104" s="48">
        <v>15</v>
      </c>
      <c r="J104" s="15"/>
      <c r="K104" s="15"/>
      <c r="L104" s="15"/>
      <c r="M104" s="15"/>
      <c r="N104" s="19"/>
      <c r="O104" s="20"/>
      <c r="P104" s="15"/>
      <c r="Q104" s="15"/>
      <c r="R104" s="19"/>
      <c r="S104" s="20"/>
      <c r="T104" s="22"/>
      <c r="U104" s="15"/>
      <c r="V104" s="19"/>
      <c r="W104" s="20"/>
      <c r="X104" s="15"/>
      <c r="Y104" s="15"/>
      <c r="Z104" s="19"/>
      <c r="AA104" s="20"/>
      <c r="AB104" s="22"/>
      <c r="AC104" s="15"/>
      <c r="AD104" s="19"/>
      <c r="AE104" s="20"/>
      <c r="AF104" s="15"/>
      <c r="AG104" s="15">
        <v>15</v>
      </c>
      <c r="AH104" s="19">
        <v>15</v>
      </c>
      <c r="AI104" s="15">
        <v>3</v>
      </c>
      <c r="AJ104" s="15">
        <v>1.5</v>
      </c>
      <c r="AK104" s="154"/>
      <c r="AL104" s="15">
        <v>3</v>
      </c>
      <c r="AM104" s="154"/>
    </row>
    <row r="105" spans="1:39" s="152" customFormat="1" ht="41.4" x14ac:dyDescent="0.25">
      <c r="A105" s="15">
        <v>77</v>
      </c>
      <c r="B105" s="226" t="s">
        <v>200</v>
      </c>
      <c r="C105" s="315" t="s">
        <v>259</v>
      </c>
      <c r="D105" s="15">
        <v>3</v>
      </c>
      <c r="E105" s="17"/>
      <c r="F105" s="23" t="s">
        <v>80</v>
      </c>
      <c r="G105" s="18">
        <f>SUM(H105:N105)</f>
        <v>30</v>
      </c>
      <c r="H105" s="48">
        <v>10</v>
      </c>
      <c r="I105" s="48">
        <v>20</v>
      </c>
      <c r="J105" s="15"/>
      <c r="K105" s="15"/>
      <c r="L105" s="15"/>
      <c r="M105" s="15"/>
      <c r="N105" s="19"/>
      <c r="O105" s="20"/>
      <c r="P105" s="15"/>
      <c r="Q105" s="15"/>
      <c r="R105" s="19"/>
      <c r="S105" s="20"/>
      <c r="T105" s="22"/>
      <c r="U105" s="15"/>
      <c r="V105" s="19"/>
      <c r="W105" s="20"/>
      <c r="X105" s="15"/>
      <c r="Y105" s="15"/>
      <c r="Z105" s="19"/>
      <c r="AA105" s="20"/>
      <c r="AB105" s="22"/>
      <c r="AC105" s="15">
        <v>10</v>
      </c>
      <c r="AD105" s="19">
        <v>20</v>
      </c>
      <c r="AE105" s="20"/>
      <c r="AF105" s="15"/>
      <c r="AG105" s="15"/>
      <c r="AH105" s="19"/>
      <c r="AI105" s="15">
        <v>3</v>
      </c>
      <c r="AJ105" s="15">
        <v>1.5</v>
      </c>
      <c r="AK105" s="154"/>
      <c r="AL105" s="15">
        <v>3</v>
      </c>
      <c r="AM105" s="154"/>
    </row>
    <row r="106" spans="1:39" s="152" customFormat="1" x14ac:dyDescent="0.25">
      <c r="A106" s="164"/>
      <c r="B106" s="229" t="s">
        <v>5</v>
      </c>
      <c r="C106" s="42"/>
      <c r="D106" s="52">
        <f>SUM(D103:D105)</f>
        <v>7</v>
      </c>
      <c r="E106" s="52">
        <f t="shared" ref="E106:AM106" si="15">SUM(E103:E105)</f>
        <v>0</v>
      </c>
      <c r="F106" s="52"/>
      <c r="G106" s="52">
        <f t="shared" si="15"/>
        <v>75</v>
      </c>
      <c r="H106" s="52">
        <f t="shared" si="15"/>
        <v>40</v>
      </c>
      <c r="I106" s="52">
        <f t="shared" si="15"/>
        <v>35</v>
      </c>
      <c r="J106" s="52">
        <f t="shared" si="15"/>
        <v>0</v>
      </c>
      <c r="K106" s="52">
        <f t="shared" si="15"/>
        <v>0</v>
      </c>
      <c r="L106" s="52">
        <f t="shared" si="15"/>
        <v>0</v>
      </c>
      <c r="M106" s="52">
        <f t="shared" si="15"/>
        <v>0</v>
      </c>
      <c r="N106" s="52">
        <f t="shared" si="15"/>
        <v>0</v>
      </c>
      <c r="O106" s="52">
        <f t="shared" si="15"/>
        <v>0</v>
      </c>
      <c r="P106" s="52">
        <f t="shared" si="15"/>
        <v>0</v>
      </c>
      <c r="Q106" s="52">
        <f t="shared" si="15"/>
        <v>0</v>
      </c>
      <c r="R106" s="52">
        <f t="shared" si="15"/>
        <v>0</v>
      </c>
      <c r="S106" s="52">
        <f t="shared" si="15"/>
        <v>0</v>
      </c>
      <c r="T106" s="52">
        <f t="shared" si="15"/>
        <v>0</v>
      </c>
      <c r="U106" s="52">
        <f t="shared" si="15"/>
        <v>15</v>
      </c>
      <c r="V106" s="52">
        <f t="shared" si="15"/>
        <v>0</v>
      </c>
      <c r="W106" s="52">
        <f t="shared" si="15"/>
        <v>0</v>
      </c>
      <c r="X106" s="52">
        <f t="shared" si="15"/>
        <v>0</v>
      </c>
      <c r="Y106" s="52">
        <f t="shared" si="15"/>
        <v>0</v>
      </c>
      <c r="Z106" s="52">
        <f t="shared" si="15"/>
        <v>0</v>
      </c>
      <c r="AA106" s="52">
        <f t="shared" si="15"/>
        <v>0</v>
      </c>
      <c r="AB106" s="52">
        <f t="shared" si="15"/>
        <v>0</v>
      </c>
      <c r="AC106" s="52">
        <f t="shared" si="15"/>
        <v>10</v>
      </c>
      <c r="AD106" s="52">
        <f t="shared" si="15"/>
        <v>20</v>
      </c>
      <c r="AE106" s="52">
        <f t="shared" si="15"/>
        <v>0</v>
      </c>
      <c r="AF106" s="52">
        <f t="shared" si="15"/>
        <v>0</v>
      </c>
      <c r="AG106" s="52">
        <f t="shared" si="15"/>
        <v>15</v>
      </c>
      <c r="AH106" s="52">
        <f t="shared" si="15"/>
        <v>15</v>
      </c>
      <c r="AI106" s="52">
        <f t="shared" si="15"/>
        <v>6</v>
      </c>
      <c r="AJ106" s="52">
        <f t="shared" si="15"/>
        <v>3.8</v>
      </c>
      <c r="AK106" s="60">
        <f t="shared" si="15"/>
        <v>0</v>
      </c>
      <c r="AL106" s="60">
        <f t="shared" si="15"/>
        <v>7</v>
      </c>
      <c r="AM106" s="60">
        <f t="shared" si="15"/>
        <v>0</v>
      </c>
    </row>
    <row r="107" spans="1:39" s="153" customFormat="1" x14ac:dyDescent="0.25">
      <c r="A107" s="61" t="s">
        <v>207</v>
      </c>
      <c r="B107" s="241"/>
      <c r="C107" s="62"/>
      <c r="D107" s="47"/>
      <c r="E107" s="63"/>
      <c r="F107" s="64"/>
      <c r="G107" s="45"/>
      <c r="H107" s="65"/>
      <c r="I107" s="65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66"/>
      <c r="U107" s="47"/>
      <c r="V107" s="47"/>
      <c r="W107" s="47"/>
      <c r="X107" s="47"/>
      <c r="Y107" s="47"/>
      <c r="Z107" s="47"/>
      <c r="AA107" s="47"/>
      <c r="AB107" s="66"/>
      <c r="AC107" s="47"/>
      <c r="AD107" s="47"/>
      <c r="AE107" s="47"/>
      <c r="AF107" s="47"/>
      <c r="AG107" s="47"/>
      <c r="AH107" s="47"/>
      <c r="AI107" s="47"/>
      <c r="AJ107" s="47">
        <f>D107/2</f>
        <v>0</v>
      </c>
      <c r="AK107" s="47"/>
      <c r="AL107" s="47"/>
      <c r="AM107" s="47"/>
    </row>
    <row r="108" spans="1:39" s="76" customFormat="1" x14ac:dyDescent="0.25">
      <c r="A108" s="53">
        <v>78</v>
      </c>
      <c r="B108" s="249" t="s">
        <v>44</v>
      </c>
      <c r="C108" s="317" t="s">
        <v>260</v>
      </c>
      <c r="D108" s="53">
        <v>3</v>
      </c>
      <c r="E108" s="78" t="s">
        <v>80</v>
      </c>
      <c r="F108" s="79"/>
      <c r="G108" s="18">
        <f>SUM(H108:N108)</f>
        <v>30</v>
      </c>
      <c r="H108" s="54">
        <v>15</v>
      </c>
      <c r="I108" s="54">
        <v>15</v>
      </c>
      <c r="J108" s="53"/>
      <c r="K108" s="53"/>
      <c r="L108" s="53"/>
      <c r="M108" s="53"/>
      <c r="N108" s="19"/>
      <c r="O108" s="55"/>
      <c r="P108" s="53"/>
      <c r="Q108" s="53"/>
      <c r="R108" s="19"/>
      <c r="S108" s="55"/>
      <c r="T108" s="80"/>
      <c r="U108" s="53"/>
      <c r="V108" s="19"/>
      <c r="W108" s="55"/>
      <c r="X108" s="53"/>
      <c r="Y108" s="53"/>
      <c r="Z108" s="19"/>
      <c r="AA108" s="55"/>
      <c r="AB108" s="80"/>
      <c r="AC108" s="53">
        <v>15</v>
      </c>
      <c r="AD108" s="19">
        <v>15</v>
      </c>
      <c r="AE108" s="55"/>
      <c r="AF108" s="53"/>
      <c r="AG108" s="53"/>
      <c r="AH108" s="19"/>
      <c r="AI108" s="20"/>
      <c r="AJ108" s="15">
        <v>1.5</v>
      </c>
      <c r="AK108" s="154"/>
      <c r="AL108" s="15">
        <v>3</v>
      </c>
      <c r="AM108" s="154"/>
    </row>
    <row r="109" spans="1:39" s="231" customFormat="1" ht="31.2" x14ac:dyDescent="0.25">
      <c r="A109" s="15">
        <v>79</v>
      </c>
      <c r="B109" s="210" t="s">
        <v>123</v>
      </c>
      <c r="C109" s="317" t="s">
        <v>261</v>
      </c>
      <c r="D109" s="15">
        <v>2</v>
      </c>
      <c r="E109" s="17"/>
      <c r="F109" s="23" t="s">
        <v>81</v>
      </c>
      <c r="G109" s="18">
        <f>SUM(H109:N109)</f>
        <v>20</v>
      </c>
      <c r="H109" s="48"/>
      <c r="I109" s="48">
        <v>20</v>
      </c>
      <c r="J109" s="15"/>
      <c r="K109" s="15"/>
      <c r="L109" s="15"/>
      <c r="M109" s="15"/>
      <c r="N109" s="19"/>
      <c r="O109" s="20"/>
      <c r="P109" s="15"/>
      <c r="Q109" s="15"/>
      <c r="R109" s="19"/>
      <c r="S109" s="20"/>
      <c r="T109" s="22"/>
      <c r="U109" s="15"/>
      <c r="V109" s="19"/>
      <c r="W109" s="20"/>
      <c r="X109" s="15"/>
      <c r="Y109" s="15"/>
      <c r="Z109" s="19"/>
      <c r="AA109" s="20"/>
      <c r="AB109" s="22"/>
      <c r="AC109" s="15"/>
      <c r="AD109" s="19"/>
      <c r="AE109" s="20"/>
      <c r="AF109" s="15">
        <v>20</v>
      </c>
      <c r="AG109" s="15"/>
      <c r="AH109" s="19"/>
      <c r="AI109" s="20"/>
      <c r="AJ109" s="261">
        <v>1</v>
      </c>
      <c r="AK109" s="154"/>
      <c r="AL109" s="15"/>
      <c r="AM109" s="154"/>
    </row>
    <row r="110" spans="1:39" s="152" customFormat="1" ht="31.2" x14ac:dyDescent="0.25">
      <c r="A110" s="15">
        <v>80</v>
      </c>
      <c r="B110" s="210" t="s">
        <v>45</v>
      </c>
      <c r="C110" s="317" t="s">
        <v>262</v>
      </c>
      <c r="D110" s="15">
        <v>2</v>
      </c>
      <c r="E110" s="17"/>
      <c r="F110" s="23" t="s">
        <v>81</v>
      </c>
      <c r="G110" s="18">
        <f>SUM(H110:N110)</f>
        <v>20</v>
      </c>
      <c r="H110" s="48"/>
      <c r="I110" s="48">
        <v>20</v>
      </c>
      <c r="J110" s="15"/>
      <c r="K110" s="15"/>
      <c r="L110" s="15"/>
      <c r="M110" s="15"/>
      <c r="N110" s="19"/>
      <c r="O110" s="20"/>
      <c r="P110" s="15"/>
      <c r="Q110" s="15"/>
      <c r="R110" s="19"/>
      <c r="S110" s="20"/>
      <c r="T110" s="22"/>
      <c r="U110" s="15"/>
      <c r="V110" s="19"/>
      <c r="W110" s="20"/>
      <c r="X110" s="15"/>
      <c r="Y110" s="15"/>
      <c r="Z110" s="19"/>
      <c r="AA110" s="20"/>
      <c r="AB110" s="22"/>
      <c r="AC110" s="15"/>
      <c r="AD110" s="19"/>
      <c r="AE110" s="20"/>
      <c r="AF110" s="15">
        <v>20</v>
      </c>
      <c r="AG110" s="15"/>
      <c r="AH110" s="19"/>
      <c r="AI110" s="20"/>
      <c r="AJ110" s="261">
        <v>1</v>
      </c>
      <c r="AK110" s="154"/>
      <c r="AL110" s="15"/>
      <c r="AM110" s="154"/>
    </row>
    <row r="111" spans="1:39" s="152" customFormat="1" x14ac:dyDescent="0.25">
      <c r="A111" s="169"/>
      <c r="B111" s="235" t="s">
        <v>5</v>
      </c>
      <c r="C111" s="42"/>
      <c r="D111" s="52">
        <f>SUM(D108:D110)</f>
        <v>7</v>
      </c>
      <c r="E111" s="52">
        <f t="shared" ref="E111:AM111" si="16">SUM(E108:E110)</f>
        <v>0</v>
      </c>
      <c r="F111" s="52">
        <f t="shared" si="16"/>
        <v>0</v>
      </c>
      <c r="G111" s="52">
        <f t="shared" si="16"/>
        <v>70</v>
      </c>
      <c r="H111" s="52">
        <f t="shared" si="16"/>
        <v>15</v>
      </c>
      <c r="I111" s="52">
        <f t="shared" si="16"/>
        <v>55</v>
      </c>
      <c r="J111" s="52">
        <f t="shared" si="16"/>
        <v>0</v>
      </c>
      <c r="K111" s="52">
        <f t="shared" si="16"/>
        <v>0</v>
      </c>
      <c r="L111" s="52">
        <f t="shared" si="16"/>
        <v>0</v>
      </c>
      <c r="M111" s="52">
        <f t="shared" si="16"/>
        <v>0</v>
      </c>
      <c r="N111" s="52">
        <f t="shared" si="16"/>
        <v>0</v>
      </c>
      <c r="O111" s="52">
        <f t="shared" si="16"/>
        <v>0</v>
      </c>
      <c r="P111" s="52">
        <f t="shared" si="16"/>
        <v>0</v>
      </c>
      <c r="Q111" s="52">
        <f t="shared" si="16"/>
        <v>0</v>
      </c>
      <c r="R111" s="52">
        <f t="shared" si="16"/>
        <v>0</v>
      </c>
      <c r="S111" s="52">
        <f t="shared" si="16"/>
        <v>0</v>
      </c>
      <c r="T111" s="52">
        <f t="shared" si="16"/>
        <v>0</v>
      </c>
      <c r="U111" s="52">
        <f t="shared" si="16"/>
        <v>0</v>
      </c>
      <c r="V111" s="52">
        <f t="shared" si="16"/>
        <v>0</v>
      </c>
      <c r="W111" s="52">
        <f t="shared" si="16"/>
        <v>0</v>
      </c>
      <c r="X111" s="52">
        <f t="shared" si="16"/>
        <v>0</v>
      </c>
      <c r="Y111" s="52">
        <f t="shared" si="16"/>
        <v>0</v>
      </c>
      <c r="Z111" s="52">
        <f t="shared" si="16"/>
        <v>0</v>
      </c>
      <c r="AA111" s="52">
        <f t="shared" si="16"/>
        <v>0</v>
      </c>
      <c r="AB111" s="52">
        <f t="shared" si="16"/>
        <v>0</v>
      </c>
      <c r="AC111" s="52">
        <f t="shared" si="16"/>
        <v>15</v>
      </c>
      <c r="AD111" s="52">
        <f t="shared" si="16"/>
        <v>15</v>
      </c>
      <c r="AE111" s="52">
        <f t="shared" si="16"/>
        <v>0</v>
      </c>
      <c r="AF111" s="52">
        <f t="shared" si="16"/>
        <v>40</v>
      </c>
      <c r="AG111" s="52">
        <f t="shared" si="16"/>
        <v>0</v>
      </c>
      <c r="AH111" s="52">
        <f t="shared" si="16"/>
        <v>0</v>
      </c>
      <c r="AI111" s="52">
        <f t="shared" si="16"/>
        <v>0</v>
      </c>
      <c r="AJ111" s="52">
        <f t="shared" si="16"/>
        <v>3.5</v>
      </c>
      <c r="AK111" s="60">
        <f t="shared" si="16"/>
        <v>0</v>
      </c>
      <c r="AL111" s="60">
        <f t="shared" si="16"/>
        <v>3</v>
      </c>
      <c r="AM111" s="60">
        <f t="shared" si="16"/>
        <v>0</v>
      </c>
    </row>
    <row r="112" spans="1:39" s="153" customFormat="1" x14ac:dyDescent="0.25">
      <c r="A112" s="61" t="s">
        <v>206</v>
      </c>
      <c r="B112" s="241"/>
      <c r="C112" s="62"/>
      <c r="D112" s="47"/>
      <c r="E112" s="63"/>
      <c r="F112" s="64"/>
      <c r="G112" s="45"/>
      <c r="H112" s="65"/>
      <c r="I112" s="65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66"/>
      <c r="U112" s="47"/>
      <c r="V112" s="47"/>
      <c r="W112" s="47"/>
      <c r="X112" s="47"/>
      <c r="Y112" s="47"/>
      <c r="Z112" s="47"/>
      <c r="AA112" s="47"/>
      <c r="AB112" s="66"/>
      <c r="AC112" s="66"/>
      <c r="AD112" s="66"/>
      <c r="AE112" s="66"/>
      <c r="AF112" s="66"/>
      <c r="AG112" s="66"/>
      <c r="AH112" s="66"/>
      <c r="AI112" s="66"/>
      <c r="AJ112" s="66">
        <f>D112/2</f>
        <v>0</v>
      </c>
      <c r="AK112" s="66"/>
      <c r="AL112" s="66"/>
      <c r="AM112" s="66"/>
    </row>
    <row r="113" spans="1:39" s="152" customFormat="1" ht="27.6" x14ac:dyDescent="0.25">
      <c r="A113" s="53">
        <v>81</v>
      </c>
      <c r="B113" s="250" t="s">
        <v>201</v>
      </c>
      <c r="C113" s="216" t="s">
        <v>181</v>
      </c>
      <c r="D113" s="53">
        <v>1</v>
      </c>
      <c r="E113" s="78"/>
      <c r="F113" s="78" t="s">
        <v>78</v>
      </c>
      <c r="G113" s="18">
        <f>SUM(H113:N113)</f>
        <v>15</v>
      </c>
      <c r="H113" s="54">
        <v>5</v>
      </c>
      <c r="I113" s="54">
        <v>10</v>
      </c>
      <c r="J113" s="53"/>
      <c r="K113" s="53"/>
      <c r="L113" s="53"/>
      <c r="M113" s="53"/>
      <c r="N113" s="19"/>
      <c r="O113" s="55"/>
      <c r="P113" s="53"/>
      <c r="Q113" s="53"/>
      <c r="R113" s="19"/>
      <c r="S113" s="55">
        <v>5</v>
      </c>
      <c r="T113" s="80">
        <v>10</v>
      </c>
      <c r="U113" s="53"/>
      <c r="V113" s="19"/>
      <c r="W113" s="55"/>
      <c r="X113" s="53"/>
      <c r="Y113" s="53"/>
      <c r="Z113" s="19"/>
      <c r="AA113" s="55"/>
      <c r="AB113" s="80"/>
      <c r="AC113" s="53"/>
      <c r="AD113" s="19"/>
      <c r="AE113" s="55"/>
      <c r="AF113" s="53"/>
      <c r="AG113" s="53"/>
      <c r="AH113" s="19"/>
      <c r="AI113" s="20">
        <v>1</v>
      </c>
      <c r="AJ113" s="15">
        <v>0.8</v>
      </c>
      <c r="AK113" s="154"/>
      <c r="AL113" s="15"/>
      <c r="AM113" s="154"/>
    </row>
    <row r="114" spans="1:39" s="152" customFormat="1" x14ac:dyDescent="0.25">
      <c r="A114" s="15">
        <v>82</v>
      </c>
      <c r="B114" s="210" t="s">
        <v>22</v>
      </c>
      <c r="C114" s="16" t="s">
        <v>169</v>
      </c>
      <c r="D114" s="15">
        <v>1</v>
      </c>
      <c r="E114" s="17"/>
      <c r="F114" s="23" t="s">
        <v>73</v>
      </c>
      <c r="G114" s="18">
        <f>SUM(H114:N114)</f>
        <v>15</v>
      </c>
      <c r="H114" s="48"/>
      <c r="I114" s="48">
        <v>15</v>
      </c>
      <c r="J114" s="15"/>
      <c r="K114" s="15"/>
      <c r="L114" s="15"/>
      <c r="M114" s="15"/>
      <c r="N114" s="19"/>
      <c r="O114" s="20"/>
      <c r="P114" s="15">
        <v>15</v>
      </c>
      <c r="Q114" s="15"/>
      <c r="R114" s="19"/>
      <c r="S114" s="20"/>
      <c r="T114" s="22"/>
      <c r="U114" s="15"/>
      <c r="V114" s="19"/>
      <c r="W114" s="20"/>
      <c r="X114" s="15"/>
      <c r="Y114" s="15"/>
      <c r="Z114" s="19"/>
      <c r="AA114" s="20"/>
      <c r="AB114" s="22"/>
      <c r="AC114" s="15"/>
      <c r="AD114" s="19"/>
      <c r="AE114" s="20"/>
      <c r="AF114" s="15"/>
      <c r="AG114" s="15"/>
      <c r="AH114" s="19"/>
      <c r="AI114" s="20"/>
      <c r="AJ114" s="15">
        <v>0.8</v>
      </c>
      <c r="AK114" s="154"/>
      <c r="AL114" s="15"/>
      <c r="AM114" s="154"/>
    </row>
    <row r="115" spans="1:39" s="152" customFormat="1" ht="27.6" x14ac:dyDescent="0.25">
      <c r="A115" s="15">
        <v>83</v>
      </c>
      <c r="B115" s="251" t="s">
        <v>202</v>
      </c>
      <c r="C115" s="315" t="s">
        <v>263</v>
      </c>
      <c r="D115" s="15">
        <v>3</v>
      </c>
      <c r="E115" s="17"/>
      <c r="F115" s="17" t="s">
        <v>82</v>
      </c>
      <c r="G115" s="18">
        <f>SUM(H115:N115)</f>
        <v>30</v>
      </c>
      <c r="H115" s="15"/>
      <c r="I115" s="15">
        <v>30</v>
      </c>
      <c r="J115" s="15"/>
      <c r="K115" s="15"/>
      <c r="L115" s="15"/>
      <c r="M115" s="15"/>
      <c r="N115" s="19"/>
      <c r="O115" s="20"/>
      <c r="P115" s="15"/>
      <c r="Q115" s="15"/>
      <c r="R115" s="19"/>
      <c r="S115" s="20"/>
      <c r="T115" s="15"/>
      <c r="U115" s="15"/>
      <c r="V115" s="19"/>
      <c r="W115" s="155"/>
      <c r="X115" s="156"/>
      <c r="Y115" s="156"/>
      <c r="Z115" s="157"/>
      <c r="AA115" s="20"/>
      <c r="AB115" s="15"/>
      <c r="AC115" s="15"/>
      <c r="AD115" s="19"/>
      <c r="AE115" s="155"/>
      <c r="AF115" s="156"/>
      <c r="AG115" s="156"/>
      <c r="AH115" s="262">
        <v>30</v>
      </c>
      <c r="AI115" s="20">
        <v>3</v>
      </c>
      <c r="AJ115" s="15">
        <v>1.5</v>
      </c>
      <c r="AK115" s="154"/>
      <c r="AL115" s="15"/>
      <c r="AM115" s="154"/>
    </row>
    <row r="116" spans="1:39" s="152" customFormat="1" ht="16.2" customHeight="1" x14ac:dyDescent="0.25">
      <c r="A116" s="15">
        <v>84</v>
      </c>
      <c r="B116" s="210" t="s">
        <v>189</v>
      </c>
      <c r="C116" s="314" t="s">
        <v>264</v>
      </c>
      <c r="D116" s="20">
        <v>2</v>
      </c>
      <c r="E116" s="17"/>
      <c r="F116" s="17" t="s">
        <v>81</v>
      </c>
      <c r="G116" s="18">
        <f>SUM(H116:N116)</f>
        <v>20</v>
      </c>
      <c r="H116" s="15"/>
      <c r="I116" s="15">
        <v>20</v>
      </c>
      <c r="J116" s="15"/>
      <c r="K116" s="15"/>
      <c r="L116" s="15"/>
      <c r="M116" s="15"/>
      <c r="N116" s="195"/>
      <c r="O116" s="21"/>
      <c r="P116" s="15"/>
      <c r="Q116" s="15"/>
      <c r="R116" s="195"/>
      <c r="S116" s="21"/>
      <c r="T116" s="15"/>
      <c r="U116" s="15"/>
      <c r="V116" s="195"/>
      <c r="W116" s="253"/>
      <c r="X116" s="156"/>
      <c r="Y116" s="156"/>
      <c r="Z116" s="228"/>
      <c r="AA116" s="21"/>
      <c r="AB116" s="15"/>
      <c r="AC116" s="15"/>
      <c r="AD116" s="195"/>
      <c r="AE116" s="253"/>
      <c r="AF116" s="48">
        <v>20</v>
      </c>
      <c r="AG116" s="156"/>
      <c r="AH116" s="228"/>
      <c r="AI116" s="21"/>
      <c r="AJ116" s="261">
        <v>1</v>
      </c>
      <c r="AK116" s="154"/>
      <c r="AL116" s="15"/>
      <c r="AM116" s="154"/>
    </row>
    <row r="117" spans="1:39" s="153" customFormat="1" x14ac:dyDescent="0.25">
      <c r="A117" s="164"/>
      <c r="B117" s="229" t="s">
        <v>5</v>
      </c>
      <c r="C117" s="32"/>
      <c r="D117" s="18">
        <f>SUM(D113:D116)</f>
        <v>7</v>
      </c>
      <c r="E117" s="18">
        <f>SUM(E113:E115)</f>
        <v>0</v>
      </c>
      <c r="F117" s="18"/>
      <c r="G117" s="18">
        <f>SUM(G113:G116)</f>
        <v>80</v>
      </c>
      <c r="H117" s="18">
        <f>SUM(H113:H116)</f>
        <v>5</v>
      </c>
      <c r="I117" s="18">
        <f>SUM(I113:I116)</f>
        <v>75</v>
      </c>
      <c r="J117" s="18">
        <f t="shared" ref="J117:AM117" si="17">SUM(J113:J116)</f>
        <v>0</v>
      </c>
      <c r="K117" s="18">
        <f t="shared" si="17"/>
        <v>0</v>
      </c>
      <c r="L117" s="18">
        <f t="shared" si="17"/>
        <v>0</v>
      </c>
      <c r="M117" s="18">
        <f t="shared" si="17"/>
        <v>0</v>
      </c>
      <c r="N117" s="18">
        <f t="shared" si="17"/>
        <v>0</v>
      </c>
      <c r="O117" s="18">
        <f t="shared" si="17"/>
        <v>0</v>
      </c>
      <c r="P117" s="18">
        <f t="shared" si="17"/>
        <v>15</v>
      </c>
      <c r="Q117" s="18">
        <f t="shared" si="17"/>
        <v>0</v>
      </c>
      <c r="R117" s="18">
        <f t="shared" si="17"/>
        <v>0</v>
      </c>
      <c r="S117" s="18">
        <f t="shared" si="17"/>
        <v>5</v>
      </c>
      <c r="T117" s="18">
        <f t="shared" si="17"/>
        <v>10</v>
      </c>
      <c r="U117" s="18">
        <f t="shared" si="17"/>
        <v>0</v>
      </c>
      <c r="V117" s="18">
        <f t="shared" si="17"/>
        <v>0</v>
      </c>
      <c r="W117" s="18">
        <f t="shared" si="17"/>
        <v>0</v>
      </c>
      <c r="X117" s="18">
        <f t="shared" si="17"/>
        <v>0</v>
      </c>
      <c r="Y117" s="18">
        <f t="shared" si="17"/>
        <v>0</v>
      </c>
      <c r="Z117" s="18">
        <f t="shared" si="17"/>
        <v>0</v>
      </c>
      <c r="AA117" s="18">
        <f t="shared" si="17"/>
        <v>0</v>
      </c>
      <c r="AB117" s="18">
        <f t="shared" si="17"/>
        <v>0</v>
      </c>
      <c r="AC117" s="18">
        <f t="shared" si="17"/>
        <v>0</v>
      </c>
      <c r="AD117" s="18">
        <f t="shared" si="17"/>
        <v>0</v>
      </c>
      <c r="AE117" s="18">
        <f t="shared" si="17"/>
        <v>0</v>
      </c>
      <c r="AF117" s="18">
        <f t="shared" si="17"/>
        <v>20</v>
      </c>
      <c r="AG117" s="18">
        <f t="shared" si="17"/>
        <v>0</v>
      </c>
      <c r="AH117" s="18">
        <f t="shared" si="17"/>
        <v>30</v>
      </c>
      <c r="AI117" s="18">
        <f t="shared" si="17"/>
        <v>4</v>
      </c>
      <c r="AJ117" s="18">
        <f t="shared" si="17"/>
        <v>4.0999999999999996</v>
      </c>
      <c r="AK117" s="18">
        <f t="shared" si="17"/>
        <v>0</v>
      </c>
      <c r="AL117" s="18">
        <f t="shared" si="17"/>
        <v>0</v>
      </c>
      <c r="AM117" s="18">
        <f t="shared" si="17"/>
        <v>0</v>
      </c>
    </row>
    <row r="118" spans="1:39" s="152" customFormat="1" x14ac:dyDescent="0.25">
      <c r="A118" s="209" t="s">
        <v>205</v>
      </c>
      <c r="B118" s="145"/>
      <c r="C118" s="145"/>
      <c r="D118" s="145"/>
      <c r="E118" s="145"/>
      <c r="F118" s="145"/>
      <c r="G118" s="145"/>
      <c r="H118" s="310"/>
      <c r="I118" s="310"/>
      <c r="J118" s="310"/>
      <c r="K118" s="310"/>
      <c r="L118" s="310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215"/>
      <c r="AJ118" s="145"/>
      <c r="AK118" s="145"/>
      <c r="AL118" s="263"/>
      <c r="AM118" s="145"/>
    </row>
    <row r="119" spans="1:39" s="152" customFormat="1" ht="31.2" x14ac:dyDescent="0.25">
      <c r="A119" s="15">
        <v>85</v>
      </c>
      <c r="B119" s="211" t="s">
        <v>59</v>
      </c>
      <c r="C119" s="318" t="s">
        <v>265</v>
      </c>
      <c r="D119" s="15">
        <v>2</v>
      </c>
      <c r="E119" s="15"/>
      <c r="F119" s="15">
        <v>6</v>
      </c>
      <c r="G119" s="18">
        <f>SUM(H119:N119)</f>
        <v>30</v>
      </c>
      <c r="H119" s="15">
        <v>15</v>
      </c>
      <c r="I119" s="15">
        <v>15</v>
      </c>
      <c r="J119" s="15"/>
      <c r="K119" s="15"/>
      <c r="L119" s="15"/>
      <c r="M119" s="15"/>
      <c r="N119" s="19"/>
      <c r="O119" s="20"/>
      <c r="P119" s="15"/>
      <c r="Q119" s="15"/>
      <c r="R119" s="19"/>
      <c r="S119" s="20"/>
      <c r="T119" s="15"/>
      <c r="U119" s="15"/>
      <c r="V119" s="19"/>
      <c r="W119" s="20"/>
      <c r="X119" s="15"/>
      <c r="Y119" s="15">
        <v>15</v>
      </c>
      <c r="Z119" s="19">
        <v>15</v>
      </c>
      <c r="AA119" s="20"/>
      <c r="AB119" s="15"/>
      <c r="AC119" s="15"/>
      <c r="AD119" s="19"/>
      <c r="AE119" s="20"/>
      <c r="AF119" s="15"/>
      <c r="AG119" s="15"/>
      <c r="AH119" s="19"/>
      <c r="AI119" s="20"/>
      <c r="AJ119" s="15">
        <v>1.5</v>
      </c>
      <c r="AK119" s="154"/>
      <c r="AL119" s="15">
        <v>2</v>
      </c>
      <c r="AM119" s="154"/>
    </row>
    <row r="120" spans="1:39" s="152" customFormat="1" x14ac:dyDescent="0.25">
      <c r="A120" s="15">
        <v>86</v>
      </c>
      <c r="B120" s="211" t="s">
        <v>62</v>
      </c>
      <c r="C120" s="318" t="s">
        <v>266</v>
      </c>
      <c r="D120" s="15">
        <v>2</v>
      </c>
      <c r="E120" s="15"/>
      <c r="F120" s="15">
        <v>7</v>
      </c>
      <c r="G120" s="18">
        <f>SUM(H120:N120)</f>
        <v>30</v>
      </c>
      <c r="H120" s="15">
        <v>15</v>
      </c>
      <c r="I120" s="15">
        <v>15</v>
      </c>
      <c r="J120" s="15"/>
      <c r="K120" s="15"/>
      <c r="L120" s="15"/>
      <c r="M120" s="15"/>
      <c r="N120" s="19"/>
      <c r="O120" s="20"/>
      <c r="P120" s="15"/>
      <c r="Q120" s="15"/>
      <c r="R120" s="19"/>
      <c r="S120" s="20"/>
      <c r="T120" s="15"/>
      <c r="U120" s="15"/>
      <c r="V120" s="19"/>
      <c r="W120" s="20"/>
      <c r="X120" s="15"/>
      <c r="Y120" s="15"/>
      <c r="Z120" s="19"/>
      <c r="AA120" s="20">
        <v>15</v>
      </c>
      <c r="AB120" s="15">
        <v>15</v>
      </c>
      <c r="AC120" s="15"/>
      <c r="AD120" s="19"/>
      <c r="AE120" s="20"/>
      <c r="AF120" s="15"/>
      <c r="AG120" s="15"/>
      <c r="AH120" s="19"/>
      <c r="AI120" s="20"/>
      <c r="AJ120" s="15">
        <v>1.5</v>
      </c>
      <c r="AK120" s="154"/>
      <c r="AL120" s="15">
        <v>2</v>
      </c>
      <c r="AM120" s="154"/>
    </row>
    <row r="121" spans="1:39" s="152" customFormat="1" x14ac:dyDescent="0.25">
      <c r="A121" s="15">
        <v>87</v>
      </c>
      <c r="B121" s="211" t="s">
        <v>63</v>
      </c>
      <c r="C121" s="318" t="s">
        <v>267</v>
      </c>
      <c r="D121" s="15">
        <v>2</v>
      </c>
      <c r="E121" s="15"/>
      <c r="F121" s="15">
        <v>8</v>
      </c>
      <c r="G121" s="18">
        <f>SUM(H121:N121)</f>
        <v>30</v>
      </c>
      <c r="H121" s="15">
        <v>15</v>
      </c>
      <c r="I121" s="15">
        <v>15</v>
      </c>
      <c r="J121" s="15"/>
      <c r="K121" s="15"/>
      <c r="L121" s="15"/>
      <c r="M121" s="15"/>
      <c r="N121" s="19"/>
      <c r="O121" s="20"/>
      <c r="P121" s="15"/>
      <c r="Q121" s="15"/>
      <c r="R121" s="19"/>
      <c r="S121" s="20"/>
      <c r="T121" s="15"/>
      <c r="U121" s="15"/>
      <c r="V121" s="19"/>
      <c r="W121" s="20"/>
      <c r="X121" s="15"/>
      <c r="Y121" s="15"/>
      <c r="Z121" s="19"/>
      <c r="AA121" s="20"/>
      <c r="AB121" s="15"/>
      <c r="AC121" s="15">
        <v>15</v>
      </c>
      <c r="AD121" s="19">
        <v>15</v>
      </c>
      <c r="AE121" s="20"/>
      <c r="AF121" s="15"/>
      <c r="AG121" s="15"/>
      <c r="AH121" s="19"/>
      <c r="AI121" s="20"/>
      <c r="AJ121" s="15">
        <v>1.5</v>
      </c>
      <c r="AK121" s="154"/>
      <c r="AL121" s="15">
        <v>2</v>
      </c>
      <c r="AM121" s="154"/>
    </row>
    <row r="122" spans="1:39" s="152" customFormat="1" x14ac:dyDescent="0.25">
      <c r="A122" s="18"/>
      <c r="B122" s="229" t="s">
        <v>1</v>
      </c>
      <c r="C122" s="32"/>
      <c r="D122" s="18">
        <f>SUM(D119:D121)</f>
        <v>6</v>
      </c>
      <c r="E122" s="18"/>
      <c r="F122" s="18"/>
      <c r="G122" s="18">
        <f>SUM(G119:G121)</f>
        <v>90</v>
      </c>
      <c r="H122" s="18">
        <f t="shared" ref="H122:AJ122" si="18">SUM(H119:H121)</f>
        <v>45</v>
      </c>
      <c r="I122" s="18">
        <f t="shared" si="18"/>
        <v>45</v>
      </c>
      <c r="J122" s="18">
        <f t="shared" si="18"/>
        <v>0</v>
      </c>
      <c r="K122" s="18">
        <f t="shared" si="18"/>
        <v>0</v>
      </c>
      <c r="L122" s="18">
        <f t="shared" si="18"/>
        <v>0</v>
      </c>
      <c r="M122" s="18">
        <f t="shared" si="18"/>
        <v>0</v>
      </c>
      <c r="N122" s="18">
        <f t="shared" si="18"/>
        <v>0</v>
      </c>
      <c r="O122" s="18">
        <f t="shared" si="18"/>
        <v>0</v>
      </c>
      <c r="P122" s="18">
        <f t="shared" si="18"/>
        <v>0</v>
      </c>
      <c r="Q122" s="18">
        <f t="shared" si="18"/>
        <v>0</v>
      </c>
      <c r="R122" s="18">
        <f t="shared" si="18"/>
        <v>0</v>
      </c>
      <c r="S122" s="18">
        <f t="shared" si="18"/>
        <v>0</v>
      </c>
      <c r="T122" s="18">
        <f t="shared" si="18"/>
        <v>0</v>
      </c>
      <c r="U122" s="18">
        <f t="shared" si="18"/>
        <v>0</v>
      </c>
      <c r="V122" s="18">
        <f t="shared" si="18"/>
        <v>0</v>
      </c>
      <c r="W122" s="18">
        <f t="shared" si="18"/>
        <v>0</v>
      </c>
      <c r="X122" s="18">
        <f t="shared" si="18"/>
        <v>0</v>
      </c>
      <c r="Y122" s="18">
        <f t="shared" si="18"/>
        <v>15</v>
      </c>
      <c r="Z122" s="18">
        <f t="shared" si="18"/>
        <v>15</v>
      </c>
      <c r="AA122" s="18">
        <f t="shared" si="18"/>
        <v>15</v>
      </c>
      <c r="AB122" s="18">
        <f t="shared" si="18"/>
        <v>15</v>
      </c>
      <c r="AC122" s="18">
        <f t="shared" si="18"/>
        <v>15</v>
      </c>
      <c r="AD122" s="18">
        <f t="shared" si="18"/>
        <v>15</v>
      </c>
      <c r="AE122" s="18">
        <f t="shared" si="18"/>
        <v>0</v>
      </c>
      <c r="AF122" s="18">
        <f t="shared" si="18"/>
        <v>0</v>
      </c>
      <c r="AG122" s="18">
        <f t="shared" si="18"/>
        <v>0</v>
      </c>
      <c r="AH122" s="18">
        <f t="shared" si="18"/>
        <v>0</v>
      </c>
      <c r="AI122" s="18">
        <f t="shared" si="18"/>
        <v>0</v>
      </c>
      <c r="AJ122" s="18">
        <f t="shared" si="18"/>
        <v>4.5</v>
      </c>
      <c r="AK122" s="164">
        <f>SUM(AK119:AK121)</f>
        <v>0</v>
      </c>
      <c r="AL122" s="18">
        <f>SUM(AL119:AL121)</f>
        <v>6</v>
      </c>
      <c r="AM122" s="164">
        <f>SUM(AM119:AM121)</f>
        <v>0</v>
      </c>
    </row>
    <row r="123" spans="1:39" s="153" customFormat="1" x14ac:dyDescent="0.25">
      <c r="A123" s="82" t="s">
        <v>172</v>
      </c>
      <c r="B123" s="252"/>
      <c r="C123" s="81"/>
      <c r="D123" s="35"/>
      <c r="E123" s="35"/>
      <c r="F123" s="35"/>
      <c r="G123" s="81"/>
      <c r="H123" s="35"/>
      <c r="I123" s="35"/>
      <c r="J123" s="35"/>
      <c r="K123" s="81"/>
      <c r="L123" s="35"/>
      <c r="M123" s="35"/>
      <c r="N123" s="35"/>
      <c r="O123" s="81"/>
      <c r="P123" s="35"/>
      <c r="Q123" s="35"/>
      <c r="R123" s="35"/>
      <c r="S123" s="81"/>
      <c r="T123" s="35"/>
      <c r="U123" s="35"/>
      <c r="V123" s="35"/>
      <c r="W123" s="81"/>
      <c r="X123" s="35"/>
      <c r="Y123" s="35"/>
      <c r="Z123" s="35"/>
      <c r="AA123" s="81"/>
      <c r="AB123" s="35"/>
      <c r="AC123" s="35"/>
      <c r="AD123" s="35"/>
      <c r="AE123" s="81"/>
      <c r="AF123" s="35"/>
      <c r="AG123" s="35"/>
      <c r="AH123" s="35"/>
      <c r="AI123" s="35"/>
      <c r="AJ123" s="35">
        <f>D123/2</f>
        <v>0</v>
      </c>
      <c r="AK123" s="35"/>
      <c r="AL123" s="35"/>
      <c r="AM123" s="81"/>
    </row>
    <row r="124" spans="1:39" s="209" customFormat="1" ht="15.6" customHeight="1" x14ac:dyDescent="0.25">
      <c r="A124" s="15">
        <v>88</v>
      </c>
      <c r="B124" s="210" t="s">
        <v>176</v>
      </c>
      <c r="C124" s="313" t="s">
        <v>268</v>
      </c>
      <c r="D124" s="15">
        <v>2</v>
      </c>
      <c r="E124" s="17"/>
      <c r="F124" s="23" t="s">
        <v>75</v>
      </c>
      <c r="G124" s="18">
        <f>SUM(H124:N124)</f>
        <v>30</v>
      </c>
      <c r="H124" s="48"/>
      <c r="I124" s="48"/>
      <c r="J124" s="15"/>
      <c r="K124" s="15"/>
      <c r="L124" s="15"/>
      <c r="M124" s="15">
        <v>30</v>
      </c>
      <c r="N124" s="19"/>
      <c r="O124" s="20"/>
      <c r="P124" s="15"/>
      <c r="Q124" s="15"/>
      <c r="R124" s="19"/>
      <c r="S124" s="20"/>
      <c r="T124" s="22"/>
      <c r="U124" s="15"/>
      <c r="V124" s="19"/>
      <c r="W124" s="20"/>
      <c r="X124" s="15"/>
      <c r="Y124" s="15"/>
      <c r="Z124" s="19"/>
      <c r="AA124" s="20"/>
      <c r="AB124" s="22">
        <v>30</v>
      </c>
      <c r="AC124" s="15"/>
      <c r="AD124" s="19"/>
      <c r="AE124" s="20"/>
      <c r="AF124" s="15"/>
      <c r="AG124" s="15"/>
      <c r="AH124" s="19"/>
      <c r="AI124" s="15">
        <v>2</v>
      </c>
      <c r="AJ124" s="15">
        <v>1.5</v>
      </c>
      <c r="AK124" s="154"/>
      <c r="AL124" s="15">
        <v>2</v>
      </c>
      <c r="AM124" s="154"/>
    </row>
    <row r="125" spans="1:39" s="152" customFormat="1" x14ac:dyDescent="0.25">
      <c r="A125" s="15">
        <v>89</v>
      </c>
      <c r="B125" s="210" t="s">
        <v>177</v>
      </c>
      <c r="C125" s="313" t="s">
        <v>269</v>
      </c>
      <c r="D125" s="15">
        <v>2</v>
      </c>
      <c r="E125" s="17"/>
      <c r="F125" s="23" t="s">
        <v>80</v>
      </c>
      <c r="G125" s="18">
        <f>SUM(H125:N125)</f>
        <v>30</v>
      </c>
      <c r="H125" s="48"/>
      <c r="I125" s="48"/>
      <c r="J125" s="15"/>
      <c r="K125" s="15"/>
      <c r="L125" s="15"/>
      <c r="M125" s="15">
        <v>30</v>
      </c>
      <c r="N125" s="19"/>
      <c r="O125" s="20"/>
      <c r="P125" s="15"/>
      <c r="Q125" s="15"/>
      <c r="R125" s="19"/>
      <c r="S125" s="20"/>
      <c r="T125" s="22"/>
      <c r="U125" s="15"/>
      <c r="V125" s="19"/>
      <c r="W125" s="20"/>
      <c r="X125" s="15"/>
      <c r="Y125" s="15"/>
      <c r="Z125" s="19"/>
      <c r="AA125" s="20"/>
      <c r="AB125" s="22"/>
      <c r="AC125" s="15"/>
      <c r="AD125" s="19">
        <v>30</v>
      </c>
      <c r="AE125" s="20"/>
      <c r="AF125" s="15"/>
      <c r="AG125" s="15"/>
      <c r="AH125" s="19"/>
      <c r="AI125" s="15">
        <v>2</v>
      </c>
      <c r="AJ125" s="15">
        <v>1.5</v>
      </c>
      <c r="AK125" s="154"/>
      <c r="AL125" s="15">
        <v>2</v>
      </c>
      <c r="AM125" s="154"/>
    </row>
    <row r="126" spans="1:39" s="152" customFormat="1" x14ac:dyDescent="0.25">
      <c r="A126" s="15">
        <v>90</v>
      </c>
      <c r="B126" s="210" t="s">
        <v>178</v>
      </c>
      <c r="C126" s="313" t="s">
        <v>270</v>
      </c>
      <c r="D126" s="15">
        <v>3</v>
      </c>
      <c r="E126" s="17"/>
      <c r="F126" s="23" t="s">
        <v>81</v>
      </c>
      <c r="G126" s="18">
        <f>SUM(H126:N126)</f>
        <v>30</v>
      </c>
      <c r="H126" s="48"/>
      <c r="I126" s="48"/>
      <c r="J126" s="15"/>
      <c r="K126" s="15"/>
      <c r="L126" s="15"/>
      <c r="M126" s="15">
        <v>30</v>
      </c>
      <c r="N126" s="19"/>
      <c r="O126" s="20"/>
      <c r="P126" s="15"/>
      <c r="Q126" s="15"/>
      <c r="R126" s="19"/>
      <c r="S126" s="20"/>
      <c r="T126" s="22"/>
      <c r="U126" s="15"/>
      <c r="V126" s="19"/>
      <c r="W126" s="20"/>
      <c r="X126" s="15"/>
      <c r="Y126" s="15"/>
      <c r="Z126" s="19"/>
      <c r="AA126" s="20"/>
      <c r="AB126" s="22"/>
      <c r="AC126" s="15"/>
      <c r="AD126" s="19"/>
      <c r="AE126" s="20"/>
      <c r="AF126" s="15">
        <v>30</v>
      </c>
      <c r="AG126" s="15"/>
      <c r="AH126" s="19"/>
      <c r="AI126" s="15">
        <v>3</v>
      </c>
      <c r="AJ126" s="15">
        <v>1.5</v>
      </c>
      <c r="AK126" s="154"/>
      <c r="AL126" s="15">
        <v>3</v>
      </c>
      <c r="AM126" s="154"/>
    </row>
    <row r="127" spans="1:39" s="152" customFormat="1" x14ac:dyDescent="0.25">
      <c r="A127" s="15">
        <v>91</v>
      </c>
      <c r="B127" s="210" t="s">
        <v>179</v>
      </c>
      <c r="C127" s="313" t="s">
        <v>271</v>
      </c>
      <c r="D127" s="15">
        <v>5</v>
      </c>
      <c r="E127" s="17"/>
      <c r="F127" s="23" t="s">
        <v>82</v>
      </c>
      <c r="G127" s="18">
        <f>SUM(H127:N127)</f>
        <v>30</v>
      </c>
      <c r="H127" s="48"/>
      <c r="I127" s="48"/>
      <c r="J127" s="15"/>
      <c r="K127" s="15"/>
      <c r="L127" s="15"/>
      <c r="M127" s="15">
        <v>30</v>
      </c>
      <c r="N127" s="19"/>
      <c r="O127" s="20"/>
      <c r="P127" s="15"/>
      <c r="Q127" s="15"/>
      <c r="R127" s="19"/>
      <c r="S127" s="20"/>
      <c r="T127" s="22"/>
      <c r="U127" s="15"/>
      <c r="V127" s="19"/>
      <c r="W127" s="20"/>
      <c r="X127" s="15"/>
      <c r="Y127" s="15"/>
      <c r="Z127" s="19"/>
      <c r="AA127" s="20"/>
      <c r="AB127" s="22"/>
      <c r="AC127" s="15"/>
      <c r="AD127" s="19"/>
      <c r="AE127" s="20"/>
      <c r="AF127" s="15"/>
      <c r="AG127" s="15"/>
      <c r="AH127" s="19">
        <v>30</v>
      </c>
      <c r="AI127" s="20">
        <v>5</v>
      </c>
      <c r="AJ127" s="15">
        <v>1.5</v>
      </c>
      <c r="AK127" s="154"/>
      <c r="AL127" s="15">
        <v>5</v>
      </c>
      <c r="AM127" s="154"/>
    </row>
    <row r="128" spans="1:39" s="153" customFormat="1" x14ac:dyDescent="0.25">
      <c r="A128" s="164"/>
      <c r="B128" s="229" t="s">
        <v>5</v>
      </c>
      <c r="C128" s="32"/>
      <c r="D128" s="25">
        <f t="shared" ref="D128:AJ128" si="19">SUM(D124:D127)</f>
        <v>12</v>
      </c>
      <c r="E128" s="25">
        <f t="shared" si="19"/>
        <v>0</v>
      </c>
      <c r="F128" s="25">
        <f t="shared" si="19"/>
        <v>0</v>
      </c>
      <c r="G128" s="25">
        <f t="shared" si="19"/>
        <v>120</v>
      </c>
      <c r="H128" s="25">
        <f t="shared" si="19"/>
        <v>0</v>
      </c>
      <c r="I128" s="25">
        <f t="shared" si="19"/>
        <v>0</v>
      </c>
      <c r="J128" s="25">
        <f t="shared" si="19"/>
        <v>0</v>
      </c>
      <c r="K128" s="25">
        <f t="shared" si="19"/>
        <v>0</v>
      </c>
      <c r="L128" s="25">
        <f t="shared" si="19"/>
        <v>0</v>
      </c>
      <c r="M128" s="25">
        <f t="shared" si="19"/>
        <v>120</v>
      </c>
      <c r="N128" s="25">
        <f t="shared" si="19"/>
        <v>0</v>
      </c>
      <c r="O128" s="25">
        <f t="shared" si="19"/>
        <v>0</v>
      </c>
      <c r="P128" s="25">
        <f t="shared" si="19"/>
        <v>0</v>
      </c>
      <c r="Q128" s="25">
        <f t="shared" si="19"/>
        <v>0</v>
      </c>
      <c r="R128" s="25">
        <f t="shared" si="19"/>
        <v>0</v>
      </c>
      <c r="S128" s="25">
        <f t="shared" si="19"/>
        <v>0</v>
      </c>
      <c r="T128" s="25">
        <f t="shared" si="19"/>
        <v>0</v>
      </c>
      <c r="U128" s="25">
        <f t="shared" si="19"/>
        <v>0</v>
      </c>
      <c r="V128" s="25">
        <f t="shared" si="19"/>
        <v>0</v>
      </c>
      <c r="W128" s="25">
        <f t="shared" si="19"/>
        <v>0</v>
      </c>
      <c r="X128" s="25">
        <f t="shared" si="19"/>
        <v>0</v>
      </c>
      <c r="Y128" s="25">
        <f t="shared" si="19"/>
        <v>0</v>
      </c>
      <c r="Z128" s="25">
        <f t="shared" si="19"/>
        <v>0</v>
      </c>
      <c r="AA128" s="25">
        <f t="shared" si="19"/>
        <v>0</v>
      </c>
      <c r="AB128" s="25">
        <f t="shared" si="19"/>
        <v>30</v>
      </c>
      <c r="AC128" s="25">
        <f t="shared" si="19"/>
        <v>0</v>
      </c>
      <c r="AD128" s="25">
        <f t="shared" si="19"/>
        <v>30</v>
      </c>
      <c r="AE128" s="25">
        <f t="shared" si="19"/>
        <v>0</v>
      </c>
      <c r="AF128" s="25">
        <f t="shared" si="19"/>
        <v>30</v>
      </c>
      <c r="AG128" s="25">
        <f t="shared" si="19"/>
        <v>0</v>
      </c>
      <c r="AH128" s="25">
        <f t="shared" si="19"/>
        <v>30</v>
      </c>
      <c r="AI128" s="25">
        <f t="shared" si="19"/>
        <v>12</v>
      </c>
      <c r="AJ128" s="25">
        <f t="shared" si="19"/>
        <v>6</v>
      </c>
      <c r="AK128" s="51">
        <f>SUM(AK124:AK127)</f>
        <v>0</v>
      </c>
      <c r="AL128" s="51">
        <f>SUM(AL124:AL127)</f>
        <v>12</v>
      </c>
      <c r="AM128" s="51">
        <f>SUM(AM124:AM127)</f>
        <v>0</v>
      </c>
    </row>
    <row r="129" spans="1:39" s="152" customFormat="1" x14ac:dyDescent="0.25">
      <c r="A129" s="145" t="s">
        <v>204</v>
      </c>
      <c r="B129" s="238"/>
      <c r="C129" s="81"/>
      <c r="D129" s="33"/>
      <c r="E129" s="34"/>
      <c r="F129" s="83"/>
      <c r="G129" s="84"/>
      <c r="H129" s="84"/>
      <c r="I129" s="84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>
        <f>D129/2</f>
        <v>0</v>
      </c>
      <c r="AK129" s="35"/>
      <c r="AL129" s="35"/>
      <c r="AM129" s="35"/>
    </row>
    <row r="130" spans="1:39" s="152" customFormat="1" x14ac:dyDescent="0.25">
      <c r="A130" s="102">
        <v>92</v>
      </c>
      <c r="B130" s="211" t="s">
        <v>120</v>
      </c>
      <c r="C130" s="217" t="s">
        <v>170</v>
      </c>
      <c r="D130" s="26">
        <v>1.5</v>
      </c>
      <c r="E130" s="28"/>
      <c r="F130" s="113" t="s">
        <v>76</v>
      </c>
      <c r="G130" s="18">
        <f t="shared" ref="G130:G136" si="20">SUM(H130:N130)</f>
        <v>30</v>
      </c>
      <c r="H130" s="85"/>
      <c r="I130" s="85"/>
      <c r="J130" s="26"/>
      <c r="K130" s="26"/>
      <c r="L130" s="26"/>
      <c r="M130" s="26"/>
      <c r="N130" s="30">
        <v>30</v>
      </c>
      <c r="O130" s="20"/>
      <c r="P130" s="15"/>
      <c r="Q130" s="15"/>
      <c r="R130" s="19"/>
      <c r="S130" s="20"/>
      <c r="T130" s="15"/>
      <c r="U130" s="15"/>
      <c r="V130" s="19">
        <v>30</v>
      </c>
      <c r="W130" s="20"/>
      <c r="X130" s="15"/>
      <c r="Y130" s="15"/>
      <c r="Z130" s="19"/>
      <c r="AA130" s="20"/>
      <c r="AB130" s="15"/>
      <c r="AC130" s="15"/>
      <c r="AD130" s="19"/>
      <c r="AE130" s="20"/>
      <c r="AF130" s="15"/>
      <c r="AG130" s="15"/>
      <c r="AH130" s="19"/>
      <c r="AI130" s="26">
        <v>1.5</v>
      </c>
      <c r="AJ130" s="26">
        <v>1.5</v>
      </c>
      <c r="AK130" s="119"/>
      <c r="AL130" s="26"/>
      <c r="AM130" s="119"/>
    </row>
    <row r="131" spans="1:39" s="152" customFormat="1" ht="34.200000000000003" customHeight="1" x14ac:dyDescent="0.25">
      <c r="A131" s="102">
        <v>93</v>
      </c>
      <c r="B131" s="211" t="s">
        <v>124</v>
      </c>
      <c r="C131" s="319" t="s">
        <v>272</v>
      </c>
      <c r="D131" s="26">
        <v>2.5</v>
      </c>
      <c r="E131" s="28"/>
      <c r="F131" s="113" t="s">
        <v>77</v>
      </c>
      <c r="G131" s="18">
        <f t="shared" si="20"/>
        <v>45</v>
      </c>
      <c r="H131" s="85"/>
      <c r="I131" s="85"/>
      <c r="J131" s="26"/>
      <c r="K131" s="15" t="s">
        <v>85</v>
      </c>
      <c r="L131" s="26"/>
      <c r="M131" s="26"/>
      <c r="N131" s="30">
        <v>45</v>
      </c>
      <c r="O131" s="20"/>
      <c r="P131" s="15"/>
      <c r="Q131" s="15"/>
      <c r="R131" s="19"/>
      <c r="S131" s="20"/>
      <c r="T131" s="15"/>
      <c r="U131" s="15"/>
      <c r="V131" s="19"/>
      <c r="W131" s="20"/>
      <c r="X131" s="15">
        <v>45</v>
      </c>
      <c r="Y131" s="15"/>
      <c r="Z131" s="19"/>
      <c r="AA131" s="20"/>
      <c r="AB131" s="15"/>
      <c r="AC131" s="15"/>
      <c r="AD131" s="19"/>
      <c r="AE131" s="20"/>
      <c r="AF131" s="15"/>
      <c r="AG131" s="15"/>
      <c r="AH131" s="19"/>
      <c r="AI131" s="26">
        <v>2.5</v>
      </c>
      <c r="AJ131" s="26">
        <v>2.1</v>
      </c>
      <c r="AK131" s="119"/>
      <c r="AL131" s="26"/>
      <c r="AM131" s="119"/>
    </row>
    <row r="132" spans="1:39" s="152" customFormat="1" ht="31.2" x14ac:dyDescent="0.25">
      <c r="A132" s="102">
        <v>94</v>
      </c>
      <c r="B132" s="211" t="s">
        <v>125</v>
      </c>
      <c r="C132" s="319" t="s">
        <v>273</v>
      </c>
      <c r="D132" s="26">
        <v>1.5</v>
      </c>
      <c r="E132" s="28"/>
      <c r="F132" s="113" t="s">
        <v>79</v>
      </c>
      <c r="G132" s="18">
        <f t="shared" si="20"/>
        <v>30</v>
      </c>
      <c r="H132" s="85"/>
      <c r="I132" s="85"/>
      <c r="J132" s="26"/>
      <c r="K132" s="15" t="s">
        <v>85</v>
      </c>
      <c r="L132" s="26"/>
      <c r="M132" s="26"/>
      <c r="N132" s="30">
        <v>30</v>
      </c>
      <c r="O132" s="20"/>
      <c r="P132" s="15"/>
      <c r="Q132" s="15"/>
      <c r="R132" s="19"/>
      <c r="S132" s="20"/>
      <c r="T132" s="15"/>
      <c r="U132" s="15"/>
      <c r="V132" s="19"/>
      <c r="W132" s="20"/>
      <c r="X132" s="15"/>
      <c r="Y132" s="15"/>
      <c r="Z132" s="19">
        <v>30</v>
      </c>
      <c r="AA132" s="20"/>
      <c r="AB132" s="15"/>
      <c r="AC132" s="15"/>
      <c r="AD132" s="19"/>
      <c r="AE132" s="20"/>
      <c r="AF132" s="15"/>
      <c r="AG132" s="15"/>
      <c r="AH132" s="19"/>
      <c r="AI132" s="26">
        <v>1.5</v>
      </c>
      <c r="AJ132" s="26">
        <v>1.5</v>
      </c>
      <c r="AK132" s="119"/>
      <c r="AL132" s="26"/>
      <c r="AM132" s="119"/>
    </row>
    <row r="133" spans="1:39" s="152" customFormat="1" ht="34.200000000000003" customHeight="1" x14ac:dyDescent="0.25">
      <c r="A133" s="102">
        <v>95</v>
      </c>
      <c r="B133" s="211" t="s">
        <v>126</v>
      </c>
      <c r="C133" s="319" t="s">
        <v>274</v>
      </c>
      <c r="D133" s="26">
        <v>1.5</v>
      </c>
      <c r="E133" s="28"/>
      <c r="F133" s="113" t="s">
        <v>75</v>
      </c>
      <c r="G133" s="18">
        <f t="shared" si="20"/>
        <v>30</v>
      </c>
      <c r="H133" s="85"/>
      <c r="I133" s="85"/>
      <c r="J133" s="26"/>
      <c r="K133" s="15" t="s">
        <v>85</v>
      </c>
      <c r="L133" s="26"/>
      <c r="M133" s="26"/>
      <c r="N133" s="30">
        <v>30</v>
      </c>
      <c r="O133" s="20"/>
      <c r="P133" s="15"/>
      <c r="Q133" s="15"/>
      <c r="R133" s="19"/>
      <c r="S133" s="20"/>
      <c r="T133" s="15"/>
      <c r="U133" s="15"/>
      <c r="V133" s="19"/>
      <c r="W133" s="20"/>
      <c r="X133" s="15"/>
      <c r="Y133" s="15"/>
      <c r="Z133" s="19"/>
      <c r="AA133" s="20"/>
      <c r="AB133" s="15">
        <v>30</v>
      </c>
      <c r="AC133" s="15"/>
      <c r="AD133" s="19"/>
      <c r="AE133" s="20"/>
      <c r="AF133" s="15"/>
      <c r="AG133" s="15"/>
      <c r="AH133" s="19"/>
      <c r="AI133" s="26">
        <v>1.5</v>
      </c>
      <c r="AJ133" s="26">
        <v>1.5</v>
      </c>
      <c r="AK133" s="119"/>
      <c r="AL133" s="26"/>
      <c r="AM133" s="119"/>
    </row>
    <row r="134" spans="1:39" s="153" customFormat="1" ht="31.2" x14ac:dyDescent="0.25">
      <c r="A134" s="102">
        <v>96</v>
      </c>
      <c r="B134" s="211" t="s">
        <v>127</v>
      </c>
      <c r="C134" s="319" t="s">
        <v>275</v>
      </c>
      <c r="D134" s="26">
        <v>2.5</v>
      </c>
      <c r="E134" s="28"/>
      <c r="F134" s="113" t="s">
        <v>80</v>
      </c>
      <c r="G134" s="18">
        <f t="shared" si="20"/>
        <v>45</v>
      </c>
      <c r="H134" s="85"/>
      <c r="I134" s="85"/>
      <c r="J134" s="26"/>
      <c r="K134" s="15" t="s">
        <v>85</v>
      </c>
      <c r="L134" s="26"/>
      <c r="M134" s="26"/>
      <c r="N134" s="30">
        <v>45</v>
      </c>
      <c r="O134" s="20"/>
      <c r="P134" s="15"/>
      <c r="Q134" s="15"/>
      <c r="R134" s="19"/>
      <c r="S134" s="20"/>
      <c r="T134" s="15"/>
      <c r="U134" s="15"/>
      <c r="V134" s="19"/>
      <c r="W134" s="20"/>
      <c r="X134" s="15"/>
      <c r="Y134" s="15"/>
      <c r="Z134" s="19"/>
      <c r="AA134" s="20"/>
      <c r="AB134" s="15"/>
      <c r="AC134" s="15"/>
      <c r="AD134" s="19">
        <v>45</v>
      </c>
      <c r="AE134" s="20"/>
      <c r="AF134" s="15"/>
      <c r="AG134" s="15"/>
      <c r="AH134" s="19"/>
      <c r="AI134" s="26">
        <v>2.5</v>
      </c>
      <c r="AJ134" s="26">
        <v>2.1</v>
      </c>
      <c r="AK134" s="119"/>
      <c r="AL134" s="26"/>
      <c r="AM134" s="119"/>
    </row>
    <row r="135" spans="1:39" s="152" customFormat="1" x14ac:dyDescent="0.25">
      <c r="A135" s="102">
        <v>97</v>
      </c>
      <c r="B135" s="211" t="s">
        <v>84</v>
      </c>
      <c r="C135" s="319" t="s">
        <v>276</v>
      </c>
      <c r="D135" s="26">
        <v>1.5</v>
      </c>
      <c r="E135" s="28"/>
      <c r="F135" s="113" t="s">
        <v>82</v>
      </c>
      <c r="G135" s="18">
        <f t="shared" si="20"/>
        <v>30</v>
      </c>
      <c r="H135" s="85"/>
      <c r="I135" s="85"/>
      <c r="J135" s="26"/>
      <c r="K135" s="26"/>
      <c r="L135" s="26"/>
      <c r="M135" s="26"/>
      <c r="N135" s="30">
        <v>30</v>
      </c>
      <c r="O135" s="20"/>
      <c r="P135" s="15"/>
      <c r="Q135" s="15"/>
      <c r="R135" s="19"/>
      <c r="S135" s="20"/>
      <c r="T135" s="15"/>
      <c r="U135" s="15"/>
      <c r="V135" s="19"/>
      <c r="W135" s="20"/>
      <c r="X135" s="15"/>
      <c r="Y135" s="15"/>
      <c r="Z135" s="19"/>
      <c r="AA135" s="20"/>
      <c r="AB135" s="15"/>
      <c r="AC135" s="15"/>
      <c r="AD135" s="19"/>
      <c r="AE135" s="20"/>
      <c r="AF135" s="15"/>
      <c r="AG135" s="15"/>
      <c r="AH135" s="19">
        <v>30</v>
      </c>
      <c r="AI135" s="26">
        <v>1.5</v>
      </c>
      <c r="AJ135" s="26">
        <v>1.5</v>
      </c>
      <c r="AK135" s="119"/>
      <c r="AL135" s="26"/>
      <c r="AM135" s="119"/>
    </row>
    <row r="136" spans="1:39" s="231" customFormat="1" x14ac:dyDescent="0.25">
      <c r="A136" s="102">
        <v>98</v>
      </c>
      <c r="B136" s="211" t="s">
        <v>46</v>
      </c>
      <c r="C136" s="319" t="s">
        <v>277</v>
      </c>
      <c r="D136" s="26">
        <v>1.5</v>
      </c>
      <c r="E136" s="28"/>
      <c r="F136" s="113" t="s">
        <v>82</v>
      </c>
      <c r="G136" s="18">
        <f t="shared" si="20"/>
        <v>30</v>
      </c>
      <c r="H136" s="85"/>
      <c r="I136" s="85"/>
      <c r="J136" s="26"/>
      <c r="K136" s="26"/>
      <c r="L136" s="26"/>
      <c r="M136" s="26"/>
      <c r="N136" s="30">
        <v>30</v>
      </c>
      <c r="O136" s="20"/>
      <c r="P136" s="15"/>
      <c r="Q136" s="15"/>
      <c r="R136" s="19"/>
      <c r="S136" s="20"/>
      <c r="T136" s="15"/>
      <c r="U136" s="15"/>
      <c r="V136" s="19"/>
      <c r="W136" s="20"/>
      <c r="X136" s="15"/>
      <c r="Y136" s="15"/>
      <c r="Z136" s="19"/>
      <c r="AA136" s="20"/>
      <c r="AB136" s="15"/>
      <c r="AC136" s="15"/>
      <c r="AD136" s="19"/>
      <c r="AE136" s="20"/>
      <c r="AF136" s="15"/>
      <c r="AG136" s="15"/>
      <c r="AH136" s="19">
        <v>30</v>
      </c>
      <c r="AI136" s="26">
        <v>1.5</v>
      </c>
      <c r="AJ136" s="26">
        <v>1.5</v>
      </c>
      <c r="AK136" s="119"/>
      <c r="AL136" s="26"/>
      <c r="AM136" s="119"/>
    </row>
    <row r="137" spans="1:39" s="231" customFormat="1" ht="16.2" thickBot="1" x14ac:dyDescent="0.3">
      <c r="A137" s="106"/>
      <c r="B137" s="229" t="s">
        <v>5</v>
      </c>
      <c r="C137" s="32"/>
      <c r="D137" s="18">
        <f>SUM(D130:D136)</f>
        <v>12.5</v>
      </c>
      <c r="E137" s="18">
        <f t="shared" ref="E137:AM137" si="21">SUM(E130:E136)</f>
        <v>0</v>
      </c>
      <c r="F137" s="18"/>
      <c r="G137" s="18">
        <f t="shared" si="21"/>
        <v>240</v>
      </c>
      <c r="H137" s="18">
        <f t="shared" si="21"/>
        <v>0</v>
      </c>
      <c r="I137" s="18">
        <f t="shared" si="21"/>
        <v>0</v>
      </c>
      <c r="J137" s="18">
        <f t="shared" si="21"/>
        <v>0</v>
      </c>
      <c r="K137" s="18">
        <f t="shared" si="21"/>
        <v>0</v>
      </c>
      <c r="L137" s="18">
        <f t="shared" si="21"/>
        <v>0</v>
      </c>
      <c r="M137" s="18">
        <f t="shared" si="21"/>
        <v>0</v>
      </c>
      <c r="N137" s="18">
        <f t="shared" si="21"/>
        <v>240</v>
      </c>
      <c r="O137" s="18">
        <f t="shared" si="21"/>
        <v>0</v>
      </c>
      <c r="P137" s="18">
        <f t="shared" si="21"/>
        <v>0</v>
      </c>
      <c r="Q137" s="18">
        <f t="shared" si="21"/>
        <v>0</v>
      </c>
      <c r="R137" s="18">
        <f t="shared" si="21"/>
        <v>0</v>
      </c>
      <c r="S137" s="18">
        <f t="shared" si="21"/>
        <v>0</v>
      </c>
      <c r="T137" s="18">
        <f t="shared" si="21"/>
        <v>0</v>
      </c>
      <c r="U137" s="18">
        <f t="shared" si="21"/>
        <v>0</v>
      </c>
      <c r="V137" s="18">
        <f t="shared" si="21"/>
        <v>30</v>
      </c>
      <c r="W137" s="18">
        <f t="shared" si="21"/>
        <v>0</v>
      </c>
      <c r="X137" s="18">
        <f t="shared" si="21"/>
        <v>45</v>
      </c>
      <c r="Y137" s="18">
        <f t="shared" si="21"/>
        <v>0</v>
      </c>
      <c r="Z137" s="18">
        <f t="shared" si="21"/>
        <v>30</v>
      </c>
      <c r="AA137" s="18">
        <f t="shared" si="21"/>
        <v>0</v>
      </c>
      <c r="AB137" s="18">
        <f t="shared" si="21"/>
        <v>30</v>
      </c>
      <c r="AC137" s="18">
        <f t="shared" si="21"/>
        <v>0</v>
      </c>
      <c r="AD137" s="18">
        <f t="shared" si="21"/>
        <v>45</v>
      </c>
      <c r="AE137" s="18">
        <f t="shared" si="21"/>
        <v>0</v>
      </c>
      <c r="AF137" s="18">
        <f t="shared" si="21"/>
        <v>0</v>
      </c>
      <c r="AG137" s="18">
        <f t="shared" si="21"/>
        <v>0</v>
      </c>
      <c r="AH137" s="18">
        <f t="shared" si="21"/>
        <v>60</v>
      </c>
      <c r="AI137" s="18">
        <f>SUM(AI130:AI136)</f>
        <v>12.5</v>
      </c>
      <c r="AJ137" s="18">
        <f t="shared" si="21"/>
        <v>11.7</v>
      </c>
      <c r="AK137" s="51">
        <f t="shared" si="21"/>
        <v>0</v>
      </c>
      <c r="AL137" s="51">
        <f t="shared" si="21"/>
        <v>0</v>
      </c>
      <c r="AM137" s="18">
        <f t="shared" si="21"/>
        <v>0</v>
      </c>
    </row>
    <row r="138" spans="1:39" s="231" customFormat="1" ht="16.8" thickTop="1" thickBot="1" x14ac:dyDescent="0.3">
      <c r="A138" s="311" t="s">
        <v>4</v>
      </c>
      <c r="B138" s="311"/>
      <c r="C138" s="86"/>
      <c r="D138" s="257">
        <f>D12+D20+D31+D35+D42+D61+D77+D81+D96+D101+D106+D111+D117+D122+D128+D137</f>
        <v>312</v>
      </c>
      <c r="E138" s="104">
        <f>E12+E20+E35+E42+E61+E77+E81+E96+E101+E106+E111+E117+E128+E137+E31+E122</f>
        <v>0</v>
      </c>
      <c r="F138" s="105"/>
      <c r="G138" s="87">
        <f t="shared" ref="G138:AM138" si="22">G12+G20+G35+G42+G61+G77+G81+G96+G101+G106+G111+G117+G128+G137+G31+G122</f>
        <v>3255</v>
      </c>
      <c r="H138" s="87">
        <f t="shared" si="22"/>
        <v>1010</v>
      </c>
      <c r="I138" s="87">
        <f t="shared" si="22"/>
        <v>1720</v>
      </c>
      <c r="J138" s="87">
        <f t="shared" si="22"/>
        <v>0</v>
      </c>
      <c r="K138" s="87">
        <f t="shared" si="22"/>
        <v>45</v>
      </c>
      <c r="L138" s="87">
        <f t="shared" si="22"/>
        <v>120</v>
      </c>
      <c r="M138" s="87">
        <f t="shared" si="22"/>
        <v>120</v>
      </c>
      <c r="N138" s="88">
        <f t="shared" si="22"/>
        <v>240</v>
      </c>
      <c r="O138" s="89">
        <f t="shared" si="22"/>
        <v>90</v>
      </c>
      <c r="P138" s="87">
        <f t="shared" si="22"/>
        <v>255</v>
      </c>
      <c r="Q138" s="87">
        <f t="shared" si="22"/>
        <v>135</v>
      </c>
      <c r="R138" s="88">
        <f t="shared" si="22"/>
        <v>195</v>
      </c>
      <c r="S138" s="90">
        <f t="shared" si="22"/>
        <v>125</v>
      </c>
      <c r="T138" s="87">
        <f t="shared" si="22"/>
        <v>210</v>
      </c>
      <c r="U138" s="87">
        <f t="shared" si="22"/>
        <v>135</v>
      </c>
      <c r="V138" s="88">
        <f t="shared" si="22"/>
        <v>195</v>
      </c>
      <c r="W138" s="90">
        <f t="shared" si="22"/>
        <v>105</v>
      </c>
      <c r="X138" s="87">
        <f t="shared" si="22"/>
        <v>225</v>
      </c>
      <c r="Y138" s="87">
        <f t="shared" si="22"/>
        <v>130</v>
      </c>
      <c r="Z138" s="88">
        <f t="shared" si="22"/>
        <v>200</v>
      </c>
      <c r="AA138" s="90">
        <f t="shared" si="22"/>
        <v>95</v>
      </c>
      <c r="AB138" s="87">
        <f t="shared" si="22"/>
        <v>255</v>
      </c>
      <c r="AC138" s="87">
        <f t="shared" si="22"/>
        <v>85</v>
      </c>
      <c r="AD138" s="88">
        <f t="shared" si="22"/>
        <v>265</v>
      </c>
      <c r="AE138" s="90">
        <f t="shared" si="22"/>
        <v>45</v>
      </c>
      <c r="AF138" s="87">
        <f t="shared" si="22"/>
        <v>255</v>
      </c>
      <c r="AG138" s="87">
        <f t="shared" si="22"/>
        <v>65</v>
      </c>
      <c r="AH138" s="88">
        <f t="shared" si="22"/>
        <v>190</v>
      </c>
      <c r="AI138" s="264">
        <f t="shared" si="22"/>
        <v>79.5</v>
      </c>
      <c r="AJ138" s="220">
        <f t="shared" si="22"/>
        <v>156.5</v>
      </c>
      <c r="AK138" s="87">
        <f t="shared" si="22"/>
        <v>0</v>
      </c>
      <c r="AL138" s="87">
        <f t="shared" si="22"/>
        <v>161</v>
      </c>
      <c r="AM138" s="194">
        <f t="shared" si="22"/>
        <v>0</v>
      </c>
    </row>
    <row r="139" spans="1:39" s="231" customFormat="1" ht="10.199999999999999" customHeight="1" thickTop="1" x14ac:dyDescent="0.25">
      <c r="A139" s="92"/>
      <c r="B139" s="206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258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171"/>
      <c r="AJ139" s="171"/>
      <c r="AK139" s="172"/>
      <c r="AL139" s="172"/>
      <c r="AM139" s="172"/>
    </row>
    <row r="140" spans="1:39" s="231" customFormat="1" ht="16.2" thickBot="1" x14ac:dyDescent="0.3">
      <c r="A140" s="94"/>
      <c r="B140" s="207"/>
      <c r="C140" s="95"/>
      <c r="D140" s="292" t="s">
        <v>8</v>
      </c>
      <c r="E140" s="293"/>
      <c r="F140" s="95"/>
      <c r="G140" s="96">
        <f>O138+P138+Q138+R138+S138+T138+U138+V138+W138+X138+Y138+Z138+AA138+AB138+AC138+AD138+AE138+AF138+AG138+AH138</f>
        <v>3255</v>
      </c>
      <c r="H140" s="97"/>
      <c r="I140" s="98"/>
      <c r="J140" s="98"/>
      <c r="K140" s="98"/>
      <c r="L140" s="98"/>
      <c r="M140" s="98"/>
      <c r="N140" s="98"/>
      <c r="O140" s="192"/>
      <c r="P140" s="193"/>
      <c r="Q140" s="192"/>
      <c r="R140" s="193"/>
      <c r="S140" s="192"/>
      <c r="T140" s="193"/>
      <c r="U140" s="192"/>
      <c r="V140" s="193"/>
      <c r="W140" s="192"/>
      <c r="X140" s="193"/>
      <c r="Y140" s="192"/>
      <c r="Z140" s="193"/>
      <c r="AA140" s="192"/>
      <c r="AB140" s="193"/>
      <c r="AC140" s="192"/>
      <c r="AD140" s="193"/>
      <c r="AE140" s="192"/>
      <c r="AF140" s="193"/>
      <c r="AG140" s="192"/>
      <c r="AH140" s="193"/>
      <c r="AI140" s="171"/>
      <c r="AJ140" s="171"/>
      <c r="AK140" s="172"/>
      <c r="AL140" s="172"/>
      <c r="AM140" s="172"/>
    </row>
    <row r="141" spans="1:39" s="231" customFormat="1" ht="16.8" thickTop="1" thickBot="1" x14ac:dyDescent="0.3">
      <c r="A141" s="94"/>
      <c r="B141" s="207"/>
      <c r="C141" s="95"/>
      <c r="D141" s="292" t="s">
        <v>9</v>
      </c>
      <c r="E141" s="293"/>
      <c r="F141" s="95"/>
      <c r="G141" s="96">
        <f>SUM(H138:N138)</f>
        <v>3255</v>
      </c>
      <c r="H141" s="97"/>
      <c r="I141" s="98"/>
      <c r="J141" s="294" t="s">
        <v>3</v>
      </c>
      <c r="K141" s="294"/>
      <c r="L141" s="294"/>
      <c r="M141" s="294"/>
      <c r="N141" s="295"/>
      <c r="O141" s="116">
        <f>COUNTIF($E9:$E138,1)</f>
        <v>4</v>
      </c>
      <c r="P141" s="99">
        <f>COUNTIF($F9:$F138,1)</f>
        <v>7</v>
      </c>
      <c r="Q141" s="116">
        <f>COUNTIF($E9:$E138,2)</f>
        <v>4</v>
      </c>
      <c r="R141" s="117">
        <f>COUNTIF($F9:$F138,2)</f>
        <v>6</v>
      </c>
      <c r="S141" s="118">
        <f>COUNTIF($E9:$E138,3)</f>
        <v>2</v>
      </c>
      <c r="T141" s="99">
        <f>COUNTIF($F9:$F138,3)</f>
        <v>8</v>
      </c>
      <c r="U141" s="116">
        <f>COUNTIF($E9:$E138,4)</f>
        <v>3</v>
      </c>
      <c r="V141" s="117">
        <f>COUNTIF($F9:$F138,4)</f>
        <v>6</v>
      </c>
      <c r="W141" s="118">
        <f>COUNTIF($E9:$E138,5)</f>
        <v>4</v>
      </c>
      <c r="X141" s="99">
        <f>COUNTIF($F9:$F138,5)</f>
        <v>4</v>
      </c>
      <c r="Y141" s="116">
        <f>COUNTIF($E9:$E138,6)</f>
        <v>4</v>
      </c>
      <c r="Z141" s="117">
        <f>COUNTIF($F9:$F138,6)</f>
        <v>4</v>
      </c>
      <c r="AA141" s="118">
        <f>COUNTIF($E9:$E138,7)</f>
        <v>2</v>
      </c>
      <c r="AB141" s="99">
        <f>COUNTIF($F9:$F138,7)</f>
        <v>10</v>
      </c>
      <c r="AC141" s="116">
        <f>COUNTIF($E9:$E138,8)</f>
        <v>2</v>
      </c>
      <c r="AD141" s="117">
        <f>COUNTIF($F9:$F138,8)</f>
        <v>8</v>
      </c>
      <c r="AE141" s="118">
        <f>COUNTIF($E9:$E138,9)</f>
        <v>2</v>
      </c>
      <c r="AF141" s="99">
        <f>COUNTIF($F9:$F138,9)</f>
        <v>9</v>
      </c>
      <c r="AG141" s="116">
        <f>COUNTIF($E9:$E138,10)</f>
        <v>0</v>
      </c>
      <c r="AH141" s="99">
        <f>COUNTIF($F9:$F138,10)</f>
        <v>9</v>
      </c>
      <c r="AI141" s="171"/>
      <c r="AJ141" s="171"/>
      <c r="AK141" s="172"/>
      <c r="AL141" s="172"/>
      <c r="AM141" s="172"/>
    </row>
    <row r="142" spans="1:39" s="153" customFormat="1" ht="13.8" customHeight="1" thickTop="1" x14ac:dyDescent="0.25">
      <c r="A142" s="94"/>
      <c r="B142" s="207"/>
      <c r="C142" s="222"/>
      <c r="D142" s="200"/>
      <c r="E142" s="223"/>
      <c r="F142" s="222"/>
      <c r="G142" s="224"/>
      <c r="H142" s="98"/>
      <c r="I142" s="98"/>
      <c r="J142" s="225"/>
      <c r="K142" s="225"/>
      <c r="L142" s="225"/>
      <c r="M142" s="225"/>
      <c r="N142" s="225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  <c r="AH142" s="221"/>
      <c r="AI142" s="171"/>
      <c r="AJ142" s="171"/>
      <c r="AK142" s="172"/>
      <c r="AL142" s="172"/>
      <c r="AM142" s="172"/>
    </row>
    <row r="143" spans="1:39" s="91" customFormat="1" ht="26.4" customHeight="1" x14ac:dyDescent="0.25">
      <c r="A143" s="272" t="s">
        <v>114</v>
      </c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4"/>
      <c r="AA143" s="281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3"/>
    </row>
    <row r="144" spans="1:39" s="152" customFormat="1" ht="32.4" customHeight="1" x14ac:dyDescent="0.25">
      <c r="A144" s="284" t="s">
        <v>115</v>
      </c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6"/>
      <c r="AA144" s="287" t="s">
        <v>180</v>
      </c>
      <c r="AB144" s="287"/>
      <c r="AC144" s="287"/>
      <c r="AD144" s="287"/>
      <c r="AE144" s="287"/>
      <c r="AF144" s="287"/>
      <c r="AG144" s="287"/>
      <c r="AH144" s="287"/>
      <c r="AI144" s="287"/>
      <c r="AJ144" s="287"/>
      <c r="AK144" s="287"/>
      <c r="AL144" s="287"/>
      <c r="AM144" s="287"/>
    </row>
    <row r="145" spans="1:39" s="152" customFormat="1" ht="26.4" customHeight="1" x14ac:dyDescent="0.25">
      <c r="A145" s="269" t="s">
        <v>116</v>
      </c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88"/>
      <c r="AE145" s="289">
        <f>($AI$138/D138)*100</f>
        <v>25.48076923076923</v>
      </c>
      <c r="AF145" s="290"/>
      <c r="AG145" s="290"/>
      <c r="AH145" s="290"/>
      <c r="AI145" s="290"/>
      <c r="AJ145" s="290"/>
      <c r="AK145" s="290"/>
      <c r="AL145" s="290"/>
      <c r="AM145" s="291"/>
    </row>
    <row r="146" spans="1:39" s="152" customFormat="1" ht="26.4" customHeight="1" x14ac:dyDescent="0.25">
      <c r="A146" s="269" t="s">
        <v>117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1">
        <f>(AJ138/D138)*100</f>
        <v>50.160256410256409</v>
      </c>
      <c r="AF146" s="271"/>
      <c r="AG146" s="271"/>
      <c r="AH146" s="271"/>
      <c r="AI146" s="271"/>
      <c r="AJ146" s="271"/>
      <c r="AK146" s="271"/>
      <c r="AL146" s="271"/>
      <c r="AM146" s="271"/>
    </row>
    <row r="147" spans="1:39" s="152" customFormat="1" ht="28.2" customHeight="1" x14ac:dyDescent="0.25">
      <c r="A147" s="272" t="s">
        <v>118</v>
      </c>
      <c r="B147" s="273"/>
      <c r="C147" s="273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4"/>
      <c r="AE147" s="275">
        <f>AL138*100/D138</f>
        <v>51.602564102564102</v>
      </c>
      <c r="AF147" s="276"/>
      <c r="AG147" s="276"/>
      <c r="AH147" s="276"/>
      <c r="AI147" s="276"/>
      <c r="AJ147" s="276"/>
      <c r="AK147" s="276"/>
      <c r="AL147" s="276"/>
      <c r="AM147" s="277"/>
    </row>
    <row r="148" spans="1:39" s="152" customFormat="1" ht="26.4" customHeight="1" x14ac:dyDescent="0.25">
      <c r="A148" s="278" t="s">
        <v>119</v>
      </c>
      <c r="B148" s="278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9">
        <f>AM138/D138*100</f>
        <v>0</v>
      </c>
      <c r="AF148" s="279"/>
      <c r="AG148" s="279"/>
      <c r="AH148" s="279"/>
      <c r="AI148" s="279"/>
      <c r="AJ148" s="279"/>
      <c r="AK148" s="279"/>
      <c r="AL148" s="279"/>
      <c r="AM148" s="279"/>
    </row>
    <row r="149" spans="1:39" s="114" customFormat="1" ht="10.199999999999999" customHeight="1" x14ac:dyDescent="0.25">
      <c r="A149" s="173"/>
      <c r="B149" s="208"/>
      <c r="C149" s="174"/>
      <c r="D149" s="100"/>
      <c r="E149" s="175"/>
      <c r="F149" s="176"/>
      <c r="G149" s="177"/>
      <c r="H149" s="100"/>
      <c r="I149" s="100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37"/>
      <c r="AB149" s="137"/>
      <c r="AC149" s="137"/>
      <c r="AD149" s="137"/>
      <c r="AE149" s="137"/>
      <c r="AF149" s="137"/>
      <c r="AG149" s="137"/>
      <c r="AH149" s="137"/>
      <c r="AI149" s="98"/>
      <c r="AJ149" s="98"/>
      <c r="AK149" s="137"/>
      <c r="AL149" s="137"/>
      <c r="AM149" s="137"/>
    </row>
    <row r="150" spans="1:39" s="114" customFormat="1" ht="13.8" x14ac:dyDescent="0.25">
      <c r="A150" s="219" t="s">
        <v>191</v>
      </c>
      <c r="B150" s="201"/>
      <c r="C150" s="174"/>
      <c r="D150" s="197"/>
      <c r="E150" s="198"/>
      <c r="F150" s="174"/>
      <c r="G150" s="199"/>
      <c r="H150" s="197"/>
      <c r="I150" s="197"/>
      <c r="J150" s="280" t="s">
        <v>219</v>
      </c>
      <c r="K150" s="280"/>
      <c r="L150" s="280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265"/>
      <c r="AA150" s="265"/>
      <c r="AB150" s="265"/>
      <c r="AC150" s="265"/>
      <c r="AD150" s="265"/>
      <c r="AE150" s="265"/>
      <c r="AF150" s="265"/>
      <c r="AG150" s="266"/>
      <c r="AH150" s="266"/>
      <c r="AI150" s="98"/>
      <c r="AJ150" s="200"/>
      <c r="AK150" s="201"/>
      <c r="AL150" s="201"/>
      <c r="AM150" s="201"/>
    </row>
    <row r="151" spans="1:39" s="114" customFormat="1" ht="7.8" customHeight="1" x14ac:dyDescent="0.25">
      <c r="A151" s="219"/>
      <c r="B151" s="201"/>
      <c r="C151" s="174"/>
      <c r="D151" s="197"/>
      <c r="E151" s="198"/>
      <c r="F151" s="174"/>
      <c r="G151" s="199"/>
      <c r="H151" s="197"/>
      <c r="I151" s="197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255"/>
      <c r="AA151" s="255"/>
      <c r="AB151" s="255"/>
      <c r="AC151" s="255"/>
      <c r="AD151" s="255"/>
      <c r="AE151" s="255"/>
      <c r="AF151" s="255"/>
      <c r="AG151" s="256"/>
      <c r="AH151" s="256"/>
      <c r="AI151" s="98"/>
      <c r="AJ151" s="200"/>
      <c r="AK151" s="201"/>
      <c r="AL151" s="201"/>
      <c r="AM151" s="201"/>
    </row>
    <row r="152" spans="1:39" s="114" customFormat="1" ht="13.8" x14ac:dyDescent="0.25">
      <c r="A152" s="267" t="s">
        <v>183</v>
      </c>
      <c r="B152" s="267"/>
      <c r="C152" s="267"/>
      <c r="D152" s="267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00"/>
      <c r="AA152" s="100"/>
      <c r="AB152" s="100"/>
      <c r="AC152" s="100"/>
      <c r="AD152" s="100"/>
      <c r="AE152" s="100"/>
      <c r="AF152" s="100"/>
      <c r="AG152" s="101"/>
      <c r="AH152" s="101"/>
      <c r="AI152" s="144"/>
      <c r="AJ152" s="144"/>
      <c r="AK152" s="124"/>
      <c r="AL152" s="124"/>
      <c r="AM152" s="124"/>
    </row>
    <row r="153" spans="1:39" s="114" customFormat="1" x14ac:dyDescent="0.25">
      <c r="A153" s="268" t="s">
        <v>182</v>
      </c>
      <c r="B153" s="268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1"/>
      <c r="AF153" s="221"/>
      <c r="AG153" s="221"/>
      <c r="AH153" s="221"/>
      <c r="AI153" s="171"/>
      <c r="AJ153" s="171"/>
      <c r="AK153" s="172"/>
      <c r="AL153" s="172"/>
      <c r="AM153" s="172"/>
    </row>
    <row r="154" spans="1:39" s="137" customFormat="1" x14ac:dyDescent="0.25">
      <c r="A154" s="121"/>
      <c r="B154" s="203"/>
      <c r="C154" s="178"/>
      <c r="D154" s="123"/>
      <c r="E154" s="124"/>
      <c r="F154" s="125"/>
      <c r="G154" s="180"/>
      <c r="H154" s="144"/>
      <c r="I154" s="14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44"/>
      <c r="AJ154" s="144"/>
      <c r="AK154" s="124"/>
      <c r="AL154" s="124"/>
      <c r="AM154" s="124"/>
    </row>
    <row r="155" spans="1:39" s="137" customFormat="1" x14ac:dyDescent="0.25">
      <c r="A155" s="121"/>
      <c r="B155" s="203"/>
      <c r="C155" s="178"/>
      <c r="D155" s="123"/>
      <c r="E155" s="124"/>
      <c r="F155" s="125"/>
      <c r="G155" s="180"/>
      <c r="H155" s="144"/>
      <c r="I155" s="14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44"/>
      <c r="AJ155" s="144"/>
      <c r="AK155" s="124"/>
      <c r="AL155" s="124"/>
      <c r="AM155" s="124"/>
    </row>
    <row r="156" spans="1:39" s="201" customFormat="1" x14ac:dyDescent="0.25">
      <c r="A156" s="121"/>
      <c r="B156" s="203"/>
      <c r="C156" s="178"/>
      <c r="D156" s="123"/>
      <c r="E156" s="124"/>
      <c r="F156" s="125"/>
      <c r="G156" s="180"/>
      <c r="H156" s="144"/>
      <c r="I156" s="14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44"/>
      <c r="AJ156" s="144"/>
      <c r="AK156" s="124"/>
      <c r="AL156" s="124"/>
      <c r="AM156" s="124"/>
    </row>
    <row r="157" spans="1:39" s="201" customFormat="1" x14ac:dyDescent="0.25">
      <c r="A157" s="121"/>
      <c r="B157" s="203"/>
      <c r="C157" s="178"/>
      <c r="D157" s="123"/>
      <c r="E157" s="124"/>
      <c r="F157" s="125"/>
      <c r="G157" s="180"/>
      <c r="H157" s="144"/>
      <c r="I157" s="14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44"/>
      <c r="AJ157" s="144"/>
      <c r="AK157" s="124"/>
      <c r="AL157" s="124"/>
      <c r="AM157" s="124"/>
    </row>
    <row r="158" spans="1:39" ht="15.75" customHeight="1" x14ac:dyDescent="0.25">
      <c r="G158" s="180"/>
    </row>
    <row r="159" spans="1:39" s="152" customFormat="1" ht="19.5" customHeight="1" x14ac:dyDescent="0.25">
      <c r="A159" s="121"/>
      <c r="B159" s="203"/>
      <c r="C159" s="178"/>
      <c r="D159" s="123"/>
      <c r="E159" s="124"/>
      <c r="F159" s="125"/>
      <c r="G159" s="180"/>
      <c r="H159" s="144"/>
      <c r="I159" s="14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44"/>
      <c r="AJ159" s="144"/>
      <c r="AK159" s="124"/>
      <c r="AL159" s="124"/>
      <c r="AM159" s="124"/>
    </row>
    <row r="160" spans="1:39" x14ac:dyDescent="0.25">
      <c r="G160" s="180"/>
    </row>
    <row r="161" spans="1:39" x14ac:dyDescent="0.25">
      <c r="G161" s="180"/>
    </row>
    <row r="162" spans="1:39" s="144" customFormat="1" x14ac:dyDescent="0.25">
      <c r="A162" s="121"/>
      <c r="B162" s="203"/>
      <c r="C162" s="178"/>
      <c r="D162" s="123"/>
      <c r="E162" s="124"/>
      <c r="F162" s="125"/>
      <c r="G162" s="180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  <c r="AG162" s="124"/>
      <c r="AH162" s="124"/>
      <c r="AK162" s="124"/>
      <c r="AL162" s="124"/>
      <c r="AM162" s="124"/>
    </row>
    <row r="163" spans="1:39" s="144" customFormat="1" x14ac:dyDescent="0.25">
      <c r="A163" s="121"/>
      <c r="B163" s="203"/>
      <c r="C163" s="178"/>
      <c r="D163" s="123"/>
      <c r="E163" s="124"/>
      <c r="F163" s="125"/>
      <c r="G163" s="180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  <c r="AH163" s="124"/>
      <c r="AK163" s="124"/>
      <c r="AL163" s="124"/>
      <c r="AM163" s="124"/>
    </row>
    <row r="164" spans="1:39" s="144" customFormat="1" x14ac:dyDescent="0.25">
      <c r="A164" s="121"/>
      <c r="B164" s="203"/>
      <c r="C164" s="178"/>
      <c r="D164" s="123"/>
      <c r="E164" s="124"/>
      <c r="F164" s="125"/>
      <c r="G164" s="180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  <c r="AH164" s="124"/>
      <c r="AK164" s="124"/>
      <c r="AL164" s="124"/>
      <c r="AM164" s="124"/>
    </row>
    <row r="165" spans="1:39" s="144" customFormat="1" x14ac:dyDescent="0.25">
      <c r="A165" s="121"/>
      <c r="B165" s="203"/>
      <c r="C165" s="178"/>
      <c r="D165" s="123"/>
      <c r="E165" s="124"/>
      <c r="F165" s="125"/>
      <c r="G165" s="180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K165" s="124"/>
      <c r="AL165" s="124"/>
      <c r="AM165" s="124"/>
    </row>
    <row r="166" spans="1:39" s="144" customFormat="1" x14ac:dyDescent="0.25">
      <c r="A166" s="121"/>
      <c r="B166" s="203"/>
      <c r="C166" s="178"/>
      <c r="D166" s="123"/>
      <c r="E166" s="124"/>
      <c r="F166" s="125"/>
      <c r="G166" s="180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  <c r="AG166" s="124"/>
      <c r="AH166" s="124"/>
      <c r="AK166" s="124"/>
      <c r="AL166" s="124"/>
      <c r="AM166" s="124"/>
    </row>
    <row r="167" spans="1:39" s="144" customFormat="1" x14ac:dyDescent="0.25">
      <c r="A167" s="121"/>
      <c r="B167" s="203"/>
      <c r="C167" s="178"/>
      <c r="D167" s="123"/>
      <c r="E167" s="124"/>
      <c r="F167" s="125"/>
      <c r="G167" s="180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K167" s="124"/>
      <c r="AL167" s="124"/>
      <c r="AM167" s="124"/>
    </row>
    <row r="168" spans="1:39" s="144" customFormat="1" x14ac:dyDescent="0.25">
      <c r="A168" s="121"/>
      <c r="B168" s="203"/>
      <c r="C168" s="178"/>
      <c r="D168" s="123"/>
      <c r="E168" s="124"/>
      <c r="F168" s="125"/>
      <c r="G168" s="180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K168" s="124"/>
      <c r="AL168" s="124"/>
      <c r="AM168" s="124"/>
    </row>
    <row r="169" spans="1:39" s="144" customFormat="1" x14ac:dyDescent="0.25">
      <c r="A169" s="121"/>
      <c r="B169" s="203"/>
      <c r="C169" s="178"/>
      <c r="D169" s="123"/>
      <c r="E169" s="124"/>
      <c r="F169" s="125"/>
      <c r="G169" s="180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  <c r="AG169" s="124"/>
      <c r="AH169" s="124"/>
      <c r="AK169" s="124"/>
      <c r="AL169" s="124"/>
      <c r="AM169" s="124"/>
    </row>
    <row r="170" spans="1:39" s="144" customFormat="1" x14ac:dyDescent="0.25">
      <c r="A170" s="121"/>
      <c r="B170" s="203"/>
      <c r="C170" s="178"/>
      <c r="D170" s="123"/>
      <c r="E170" s="124"/>
      <c r="F170" s="125"/>
      <c r="G170" s="180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  <c r="AH170" s="124"/>
      <c r="AK170" s="124"/>
      <c r="AL170" s="124"/>
      <c r="AM170" s="124"/>
    </row>
    <row r="171" spans="1:39" s="144" customFormat="1" x14ac:dyDescent="0.25">
      <c r="A171" s="121"/>
      <c r="B171" s="203"/>
      <c r="C171" s="178"/>
      <c r="D171" s="123"/>
      <c r="E171" s="124"/>
      <c r="F171" s="125"/>
      <c r="G171" s="180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24"/>
      <c r="AK171" s="124"/>
      <c r="AL171" s="124"/>
      <c r="AM171" s="124"/>
    </row>
    <row r="172" spans="1:39" s="144" customFormat="1" x14ac:dyDescent="0.25">
      <c r="A172" s="121"/>
      <c r="B172" s="203"/>
      <c r="C172" s="178"/>
      <c r="D172" s="123"/>
      <c r="E172" s="124"/>
      <c r="F172" s="125"/>
      <c r="G172" s="180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24"/>
      <c r="AK172" s="124"/>
      <c r="AL172" s="124"/>
      <c r="AM172" s="124"/>
    </row>
    <row r="173" spans="1:39" s="144" customFormat="1" x14ac:dyDescent="0.25">
      <c r="A173" s="121"/>
      <c r="B173" s="203"/>
      <c r="C173" s="178"/>
      <c r="D173" s="123"/>
      <c r="E173" s="124"/>
      <c r="F173" s="125"/>
      <c r="G173" s="180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24"/>
      <c r="AK173" s="124"/>
      <c r="AL173" s="124"/>
      <c r="AM173" s="124"/>
    </row>
    <row r="174" spans="1:39" s="144" customFormat="1" x14ac:dyDescent="0.25">
      <c r="A174" s="121"/>
      <c r="B174" s="203"/>
      <c r="C174" s="178"/>
      <c r="D174" s="123"/>
      <c r="E174" s="124"/>
      <c r="F174" s="125"/>
      <c r="G174" s="180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K174" s="124"/>
      <c r="AL174" s="124"/>
      <c r="AM174" s="124"/>
    </row>
    <row r="175" spans="1:39" s="144" customFormat="1" x14ac:dyDescent="0.25">
      <c r="A175" s="121"/>
      <c r="B175" s="203"/>
      <c r="C175" s="178"/>
      <c r="D175" s="123"/>
      <c r="E175" s="124"/>
      <c r="F175" s="125"/>
      <c r="G175" s="180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K175" s="124"/>
      <c r="AL175" s="124"/>
      <c r="AM175" s="124"/>
    </row>
    <row r="176" spans="1:39" s="144" customFormat="1" x14ac:dyDescent="0.25">
      <c r="A176" s="121"/>
      <c r="B176" s="203"/>
      <c r="C176" s="178"/>
      <c r="D176" s="123"/>
      <c r="E176" s="124"/>
      <c r="F176" s="125"/>
      <c r="G176" s="180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  <c r="AH176" s="124"/>
      <c r="AK176" s="124"/>
      <c r="AL176" s="124"/>
      <c r="AM176" s="124"/>
    </row>
    <row r="177" spans="1:39" s="144" customFormat="1" x14ac:dyDescent="0.25">
      <c r="A177" s="121"/>
      <c r="B177" s="203"/>
      <c r="C177" s="178"/>
      <c r="D177" s="123"/>
      <c r="E177" s="124"/>
      <c r="F177" s="125"/>
      <c r="G177" s="180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K177" s="124"/>
      <c r="AL177" s="124"/>
      <c r="AM177" s="124"/>
    </row>
    <row r="178" spans="1:39" s="144" customFormat="1" x14ac:dyDescent="0.25">
      <c r="A178" s="121"/>
      <c r="B178" s="203"/>
      <c r="C178" s="178"/>
      <c r="D178" s="123"/>
      <c r="E178" s="124"/>
      <c r="F178" s="125"/>
      <c r="G178" s="180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K178" s="124"/>
      <c r="AL178" s="124"/>
      <c r="AM178" s="124"/>
    </row>
    <row r="179" spans="1:39" s="144" customFormat="1" x14ac:dyDescent="0.25">
      <c r="A179" s="121"/>
      <c r="B179" s="203"/>
      <c r="C179" s="178"/>
      <c r="D179" s="123"/>
      <c r="E179" s="124"/>
      <c r="F179" s="125"/>
      <c r="G179" s="180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K179" s="124"/>
      <c r="AL179" s="124"/>
      <c r="AM179" s="124"/>
    </row>
    <row r="180" spans="1:39" s="144" customFormat="1" x14ac:dyDescent="0.25">
      <c r="A180" s="121"/>
      <c r="B180" s="203"/>
      <c r="C180" s="178"/>
      <c r="D180" s="123"/>
      <c r="E180" s="124"/>
      <c r="F180" s="125"/>
      <c r="G180" s="180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K180" s="124"/>
      <c r="AL180" s="124"/>
      <c r="AM180" s="124"/>
    </row>
    <row r="181" spans="1:39" s="144" customFormat="1" x14ac:dyDescent="0.25">
      <c r="A181" s="121"/>
      <c r="B181" s="203"/>
      <c r="C181" s="178"/>
      <c r="D181" s="123"/>
      <c r="E181" s="124"/>
      <c r="F181" s="125"/>
      <c r="G181" s="180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K181" s="124"/>
      <c r="AL181" s="124"/>
      <c r="AM181" s="124"/>
    </row>
    <row r="182" spans="1:39" s="144" customFormat="1" x14ac:dyDescent="0.25">
      <c r="A182" s="121"/>
      <c r="B182" s="203"/>
      <c r="C182" s="178"/>
      <c r="D182" s="123"/>
      <c r="E182" s="124"/>
      <c r="F182" s="125"/>
      <c r="G182" s="180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K182" s="124"/>
      <c r="AL182" s="124"/>
      <c r="AM182" s="124"/>
    </row>
    <row r="183" spans="1:39" s="144" customFormat="1" x14ac:dyDescent="0.25">
      <c r="A183" s="121"/>
      <c r="B183" s="203"/>
      <c r="C183" s="178"/>
      <c r="D183" s="123"/>
      <c r="E183" s="124"/>
      <c r="F183" s="125"/>
      <c r="G183" s="180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K183" s="124"/>
      <c r="AL183" s="124"/>
      <c r="AM183" s="124"/>
    </row>
    <row r="184" spans="1:39" s="144" customFormat="1" x14ac:dyDescent="0.25">
      <c r="A184" s="121"/>
      <c r="B184" s="203"/>
      <c r="C184" s="178"/>
      <c r="D184" s="123"/>
      <c r="E184" s="124"/>
      <c r="F184" s="125"/>
      <c r="G184" s="180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K184" s="124"/>
      <c r="AL184" s="124"/>
      <c r="AM184" s="124"/>
    </row>
    <row r="185" spans="1:39" s="144" customFormat="1" x14ac:dyDescent="0.25">
      <c r="A185" s="121"/>
      <c r="B185" s="203"/>
      <c r="C185" s="178"/>
      <c r="D185" s="123"/>
      <c r="E185" s="124"/>
      <c r="F185" s="125"/>
      <c r="G185" s="180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K185" s="124"/>
      <c r="AL185" s="124"/>
      <c r="AM185" s="124"/>
    </row>
    <row r="186" spans="1:39" s="144" customFormat="1" x14ac:dyDescent="0.25">
      <c r="A186" s="121"/>
      <c r="B186" s="203"/>
      <c r="C186" s="178"/>
      <c r="D186" s="123"/>
      <c r="E186" s="124"/>
      <c r="F186" s="125"/>
      <c r="G186" s="180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K186" s="124"/>
      <c r="AL186" s="124"/>
      <c r="AM186" s="124"/>
    </row>
    <row r="187" spans="1:39" s="144" customFormat="1" x14ac:dyDescent="0.25">
      <c r="A187" s="121"/>
      <c r="B187" s="203"/>
      <c r="C187" s="178"/>
      <c r="D187" s="123"/>
      <c r="E187" s="124"/>
      <c r="F187" s="125"/>
      <c r="G187" s="180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K187" s="124"/>
      <c r="AL187" s="124"/>
      <c r="AM187" s="124"/>
    </row>
    <row r="188" spans="1:39" s="144" customFormat="1" x14ac:dyDescent="0.25">
      <c r="A188" s="121"/>
      <c r="B188" s="203"/>
      <c r="C188" s="178"/>
      <c r="D188" s="123"/>
      <c r="E188" s="124"/>
      <c r="F188" s="125"/>
      <c r="G188" s="180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K188" s="124"/>
      <c r="AL188" s="124"/>
      <c r="AM188" s="124"/>
    </row>
    <row r="189" spans="1:39" s="144" customFormat="1" x14ac:dyDescent="0.25">
      <c r="A189" s="121"/>
      <c r="B189" s="203"/>
      <c r="C189" s="178"/>
      <c r="D189" s="123"/>
      <c r="E189" s="124"/>
      <c r="F189" s="125"/>
      <c r="G189" s="180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K189" s="124"/>
      <c r="AL189" s="124"/>
      <c r="AM189" s="124"/>
    </row>
    <row r="190" spans="1:39" s="144" customFormat="1" x14ac:dyDescent="0.25">
      <c r="A190" s="121"/>
      <c r="B190" s="203"/>
      <c r="C190" s="178"/>
      <c r="D190" s="123"/>
      <c r="E190" s="124"/>
      <c r="F190" s="125"/>
      <c r="G190" s="180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K190" s="124"/>
      <c r="AL190" s="124"/>
      <c r="AM190" s="124"/>
    </row>
    <row r="191" spans="1:39" s="144" customFormat="1" x14ac:dyDescent="0.25">
      <c r="A191" s="121"/>
      <c r="B191" s="203"/>
      <c r="C191" s="178"/>
      <c r="D191" s="123"/>
      <c r="E191" s="124"/>
      <c r="F191" s="125"/>
      <c r="G191" s="180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K191" s="124"/>
      <c r="AL191" s="124"/>
      <c r="AM191" s="124"/>
    </row>
    <row r="192" spans="1:39" s="144" customFormat="1" x14ac:dyDescent="0.25">
      <c r="A192" s="121"/>
      <c r="B192" s="203"/>
      <c r="C192" s="178"/>
      <c r="D192" s="123"/>
      <c r="E192" s="124"/>
      <c r="F192" s="125"/>
      <c r="G192" s="180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K192" s="124"/>
      <c r="AL192" s="124"/>
      <c r="AM192" s="124"/>
    </row>
    <row r="193" spans="1:39" s="144" customFormat="1" x14ac:dyDescent="0.25">
      <c r="A193" s="121"/>
      <c r="B193" s="203"/>
      <c r="C193" s="178"/>
      <c r="D193" s="123"/>
      <c r="E193" s="124"/>
      <c r="F193" s="125"/>
      <c r="G193" s="180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K193" s="124"/>
      <c r="AL193" s="124"/>
      <c r="AM193" s="124"/>
    </row>
    <row r="194" spans="1:39" s="144" customFormat="1" x14ac:dyDescent="0.25">
      <c r="A194" s="121"/>
      <c r="B194" s="203"/>
      <c r="C194" s="178"/>
      <c r="D194" s="123"/>
      <c r="E194" s="124"/>
      <c r="F194" s="125"/>
      <c r="G194" s="180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K194" s="124"/>
      <c r="AL194" s="124"/>
      <c r="AM194" s="124"/>
    </row>
    <row r="195" spans="1:39" s="144" customFormat="1" x14ac:dyDescent="0.25">
      <c r="A195" s="121"/>
      <c r="B195" s="203"/>
      <c r="C195" s="178"/>
      <c r="D195" s="123"/>
      <c r="E195" s="124"/>
      <c r="F195" s="125"/>
      <c r="G195" s="180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K195" s="124"/>
      <c r="AL195" s="124"/>
      <c r="AM195" s="124"/>
    </row>
    <row r="196" spans="1:39" s="144" customFormat="1" x14ac:dyDescent="0.25">
      <c r="A196" s="121"/>
      <c r="B196" s="203"/>
      <c r="C196" s="178"/>
      <c r="D196" s="123"/>
      <c r="E196" s="124"/>
      <c r="F196" s="125"/>
      <c r="G196" s="180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K196" s="124"/>
      <c r="AL196" s="124"/>
      <c r="AM196" s="124"/>
    </row>
    <row r="197" spans="1:39" s="144" customFormat="1" x14ac:dyDescent="0.25">
      <c r="A197" s="121"/>
      <c r="B197" s="203"/>
      <c r="C197" s="178"/>
      <c r="D197" s="123"/>
      <c r="E197" s="124"/>
      <c r="F197" s="125"/>
      <c r="G197" s="180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K197" s="124"/>
      <c r="AL197" s="124"/>
      <c r="AM197" s="124"/>
    </row>
    <row r="198" spans="1:39" s="144" customFormat="1" x14ac:dyDescent="0.25">
      <c r="A198" s="121"/>
      <c r="B198" s="203"/>
      <c r="C198" s="178"/>
      <c r="D198" s="123"/>
      <c r="E198" s="124"/>
      <c r="F198" s="125"/>
      <c r="G198" s="180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K198" s="124"/>
      <c r="AL198" s="124"/>
      <c r="AM198" s="124"/>
    </row>
    <row r="199" spans="1:39" s="144" customFormat="1" x14ac:dyDescent="0.25">
      <c r="A199" s="121"/>
      <c r="B199" s="203"/>
      <c r="C199" s="178"/>
      <c r="D199" s="123"/>
      <c r="E199" s="124"/>
      <c r="F199" s="125"/>
      <c r="G199" s="180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K199" s="124"/>
      <c r="AL199" s="124"/>
      <c r="AM199" s="124"/>
    </row>
    <row r="200" spans="1:39" s="144" customFormat="1" x14ac:dyDescent="0.25">
      <c r="A200" s="121"/>
      <c r="B200" s="203"/>
      <c r="C200" s="178"/>
      <c r="D200" s="123"/>
      <c r="E200" s="124"/>
      <c r="F200" s="125"/>
      <c r="G200" s="180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K200" s="124"/>
      <c r="AL200" s="124"/>
      <c r="AM200" s="124"/>
    </row>
    <row r="201" spans="1:39" s="144" customFormat="1" x14ac:dyDescent="0.25">
      <c r="A201" s="121"/>
      <c r="B201" s="203"/>
      <c r="C201" s="178"/>
      <c r="D201" s="123"/>
      <c r="E201" s="124"/>
      <c r="F201" s="125"/>
      <c r="G201" s="180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  <c r="AG201" s="124"/>
      <c r="AH201" s="124"/>
      <c r="AK201" s="124"/>
      <c r="AL201" s="124"/>
      <c r="AM201" s="124"/>
    </row>
    <row r="202" spans="1:39" s="144" customFormat="1" x14ac:dyDescent="0.25">
      <c r="A202" s="121"/>
      <c r="B202" s="203"/>
      <c r="C202" s="178"/>
      <c r="D202" s="123"/>
      <c r="E202" s="124"/>
      <c r="F202" s="125"/>
      <c r="G202" s="180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  <c r="AH202" s="124"/>
      <c r="AK202" s="124"/>
      <c r="AL202" s="124"/>
      <c r="AM202" s="124"/>
    </row>
    <row r="203" spans="1:39" s="144" customFormat="1" x14ac:dyDescent="0.25">
      <c r="A203" s="121"/>
      <c r="B203" s="203"/>
      <c r="C203" s="178"/>
      <c r="D203" s="123"/>
      <c r="E203" s="124"/>
      <c r="F203" s="125"/>
      <c r="G203" s="180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24"/>
      <c r="AH203" s="124"/>
      <c r="AK203" s="124"/>
      <c r="AL203" s="124"/>
      <c r="AM203" s="124"/>
    </row>
    <row r="204" spans="1:39" s="144" customFormat="1" x14ac:dyDescent="0.25">
      <c r="A204" s="121"/>
      <c r="B204" s="203"/>
      <c r="C204" s="178"/>
      <c r="D204" s="123"/>
      <c r="E204" s="124"/>
      <c r="F204" s="125"/>
      <c r="G204" s="180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  <c r="AG204" s="124"/>
      <c r="AH204" s="124"/>
      <c r="AK204" s="124"/>
      <c r="AL204" s="124"/>
      <c r="AM204" s="124"/>
    </row>
    <row r="205" spans="1:39" s="144" customFormat="1" x14ac:dyDescent="0.25">
      <c r="A205" s="121"/>
      <c r="B205" s="203"/>
      <c r="C205" s="178"/>
      <c r="D205" s="123"/>
      <c r="E205" s="124"/>
      <c r="F205" s="125"/>
      <c r="G205" s="180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  <c r="AG205" s="124"/>
      <c r="AH205" s="124"/>
      <c r="AK205" s="124"/>
      <c r="AL205" s="124"/>
      <c r="AM205" s="124"/>
    </row>
    <row r="206" spans="1:39" s="144" customFormat="1" x14ac:dyDescent="0.25">
      <c r="A206" s="121"/>
      <c r="B206" s="203"/>
      <c r="C206" s="178"/>
      <c r="D206" s="123"/>
      <c r="E206" s="124"/>
      <c r="F206" s="125"/>
      <c r="G206" s="180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K206" s="124"/>
      <c r="AL206" s="124"/>
      <c r="AM206" s="124"/>
    </row>
    <row r="207" spans="1:39" s="144" customFormat="1" x14ac:dyDescent="0.25">
      <c r="A207" s="121"/>
      <c r="B207" s="203"/>
      <c r="C207" s="178"/>
      <c r="D207" s="123"/>
      <c r="E207" s="124"/>
      <c r="F207" s="125"/>
      <c r="G207" s="180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K207" s="124"/>
      <c r="AL207" s="124"/>
      <c r="AM207" s="124"/>
    </row>
    <row r="208" spans="1:39" s="144" customFormat="1" x14ac:dyDescent="0.25">
      <c r="A208" s="121"/>
      <c r="B208" s="203"/>
      <c r="C208" s="178"/>
      <c r="D208" s="123"/>
      <c r="E208" s="124"/>
      <c r="F208" s="125"/>
      <c r="G208" s="180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K208" s="124"/>
      <c r="AL208" s="124"/>
      <c r="AM208" s="124"/>
    </row>
    <row r="209" spans="1:39" s="144" customFormat="1" x14ac:dyDescent="0.25">
      <c r="A209" s="121"/>
      <c r="B209" s="203"/>
      <c r="C209" s="178"/>
      <c r="D209" s="123"/>
      <c r="E209" s="124"/>
      <c r="F209" s="125"/>
      <c r="G209" s="180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  <c r="AH209" s="124"/>
      <c r="AK209" s="124"/>
      <c r="AL209" s="124"/>
      <c r="AM209" s="124"/>
    </row>
    <row r="210" spans="1:39" s="144" customFormat="1" x14ac:dyDescent="0.25">
      <c r="A210" s="121"/>
      <c r="B210" s="203"/>
      <c r="C210" s="178"/>
      <c r="D210" s="123"/>
      <c r="E210" s="124"/>
      <c r="F210" s="125"/>
      <c r="G210" s="180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K210" s="124"/>
      <c r="AL210" s="124"/>
      <c r="AM210" s="124"/>
    </row>
    <row r="211" spans="1:39" s="144" customFormat="1" x14ac:dyDescent="0.25">
      <c r="A211" s="121"/>
      <c r="B211" s="203"/>
      <c r="C211" s="178"/>
      <c r="D211" s="123"/>
      <c r="E211" s="124"/>
      <c r="F211" s="125"/>
      <c r="G211" s="180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K211" s="124"/>
      <c r="AL211" s="124"/>
      <c r="AM211" s="124"/>
    </row>
    <row r="212" spans="1:39" s="144" customFormat="1" x14ac:dyDescent="0.25">
      <c r="A212" s="121"/>
      <c r="B212" s="203"/>
      <c r="C212" s="178"/>
      <c r="D212" s="123"/>
      <c r="E212" s="124"/>
      <c r="F212" s="125"/>
      <c r="G212" s="180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K212" s="124"/>
      <c r="AL212" s="124"/>
      <c r="AM212" s="124"/>
    </row>
    <row r="213" spans="1:39" s="144" customFormat="1" x14ac:dyDescent="0.25">
      <c r="A213" s="121"/>
      <c r="B213" s="203"/>
      <c r="C213" s="178"/>
      <c r="D213" s="123"/>
      <c r="E213" s="124"/>
      <c r="F213" s="125"/>
      <c r="G213" s="180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K213" s="124"/>
      <c r="AL213" s="124"/>
      <c r="AM213" s="124"/>
    </row>
    <row r="214" spans="1:39" s="144" customFormat="1" x14ac:dyDescent="0.25">
      <c r="A214" s="121"/>
      <c r="B214" s="203"/>
      <c r="C214" s="178"/>
      <c r="D214" s="123"/>
      <c r="E214" s="124"/>
      <c r="F214" s="125"/>
      <c r="G214" s="180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K214" s="124"/>
      <c r="AL214" s="124"/>
      <c r="AM214" s="124"/>
    </row>
    <row r="215" spans="1:39" s="144" customFormat="1" x14ac:dyDescent="0.25">
      <c r="A215" s="121"/>
      <c r="B215" s="203"/>
      <c r="C215" s="178"/>
      <c r="D215" s="123"/>
      <c r="E215" s="124"/>
      <c r="F215" s="125"/>
      <c r="G215" s="180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K215" s="124"/>
      <c r="AL215" s="124"/>
      <c r="AM215" s="124"/>
    </row>
    <row r="216" spans="1:39" s="144" customFormat="1" x14ac:dyDescent="0.25">
      <c r="A216" s="121"/>
      <c r="B216" s="203"/>
      <c r="C216" s="178"/>
      <c r="D216" s="123"/>
      <c r="E216" s="124"/>
      <c r="F216" s="125"/>
      <c r="G216" s="180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K216" s="124"/>
      <c r="AL216" s="124"/>
      <c r="AM216" s="124"/>
    </row>
    <row r="217" spans="1:39" s="144" customFormat="1" x14ac:dyDescent="0.25">
      <c r="A217" s="121"/>
      <c r="B217" s="203"/>
      <c r="C217" s="178"/>
      <c r="D217" s="123"/>
      <c r="E217" s="124"/>
      <c r="F217" s="125"/>
      <c r="G217" s="180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K217" s="124"/>
      <c r="AL217" s="124"/>
      <c r="AM217" s="124"/>
    </row>
    <row r="218" spans="1:39" s="144" customFormat="1" x14ac:dyDescent="0.25">
      <c r="A218" s="121"/>
      <c r="B218" s="203"/>
      <c r="C218" s="178"/>
      <c r="D218" s="123"/>
      <c r="E218" s="124"/>
      <c r="F218" s="125"/>
      <c r="G218" s="180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  <c r="AH218" s="124"/>
      <c r="AK218" s="124"/>
      <c r="AL218" s="124"/>
      <c r="AM218" s="124"/>
    </row>
    <row r="219" spans="1:39" s="144" customFormat="1" x14ac:dyDescent="0.25">
      <c r="A219" s="121"/>
      <c r="B219" s="203"/>
      <c r="C219" s="178"/>
      <c r="D219" s="123"/>
      <c r="E219" s="124"/>
      <c r="F219" s="125"/>
      <c r="G219" s="180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  <c r="AH219" s="124"/>
      <c r="AK219" s="124"/>
      <c r="AL219" s="124"/>
      <c r="AM219" s="124"/>
    </row>
    <row r="220" spans="1:39" s="144" customFormat="1" x14ac:dyDescent="0.25">
      <c r="A220" s="121"/>
      <c r="B220" s="203"/>
      <c r="C220" s="178"/>
      <c r="D220" s="123"/>
      <c r="E220" s="124"/>
      <c r="F220" s="125"/>
      <c r="G220" s="180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  <c r="AH220" s="124"/>
      <c r="AK220" s="124"/>
      <c r="AL220" s="124"/>
      <c r="AM220" s="124"/>
    </row>
    <row r="221" spans="1:39" s="144" customFormat="1" x14ac:dyDescent="0.25">
      <c r="A221" s="121"/>
      <c r="B221" s="203"/>
      <c r="C221" s="178"/>
      <c r="D221" s="123"/>
      <c r="E221" s="124"/>
      <c r="F221" s="125"/>
      <c r="G221" s="180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K221" s="124"/>
      <c r="AL221" s="124"/>
      <c r="AM221" s="124"/>
    </row>
    <row r="222" spans="1:39" s="144" customFormat="1" x14ac:dyDescent="0.25">
      <c r="A222" s="121"/>
      <c r="B222" s="203"/>
      <c r="C222" s="178"/>
      <c r="D222" s="123"/>
      <c r="E222" s="124"/>
      <c r="F222" s="125"/>
      <c r="G222" s="180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K222" s="124"/>
      <c r="AL222" s="124"/>
      <c r="AM222" s="124"/>
    </row>
    <row r="223" spans="1:39" s="144" customFormat="1" x14ac:dyDescent="0.25">
      <c r="A223" s="121"/>
      <c r="B223" s="203"/>
      <c r="C223" s="178"/>
      <c r="D223" s="123"/>
      <c r="E223" s="124"/>
      <c r="F223" s="125"/>
      <c r="G223" s="180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K223" s="124"/>
      <c r="AL223" s="124"/>
      <c r="AM223" s="124"/>
    </row>
    <row r="224" spans="1:39" s="144" customFormat="1" x14ac:dyDescent="0.25">
      <c r="A224" s="121"/>
      <c r="B224" s="203"/>
      <c r="C224" s="178"/>
      <c r="D224" s="123"/>
      <c r="E224" s="124"/>
      <c r="F224" s="125"/>
      <c r="G224" s="180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K224" s="124"/>
      <c r="AL224" s="124"/>
      <c r="AM224" s="124"/>
    </row>
    <row r="225" spans="1:39" s="144" customFormat="1" x14ac:dyDescent="0.25">
      <c r="A225" s="121"/>
      <c r="B225" s="203"/>
      <c r="C225" s="178"/>
      <c r="D225" s="123"/>
      <c r="E225" s="124"/>
      <c r="F225" s="125"/>
      <c r="G225" s="180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K225" s="124"/>
      <c r="AL225" s="124"/>
      <c r="AM225" s="124"/>
    </row>
    <row r="226" spans="1:39" s="144" customFormat="1" x14ac:dyDescent="0.25">
      <c r="A226" s="121"/>
      <c r="B226" s="203"/>
      <c r="C226" s="178"/>
      <c r="D226" s="123"/>
      <c r="E226" s="124"/>
      <c r="F226" s="125"/>
      <c r="G226" s="180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K226" s="124"/>
      <c r="AL226" s="124"/>
      <c r="AM226" s="124"/>
    </row>
    <row r="227" spans="1:39" s="144" customFormat="1" x14ac:dyDescent="0.25">
      <c r="A227" s="121"/>
      <c r="B227" s="203"/>
      <c r="C227" s="178"/>
      <c r="D227" s="123"/>
      <c r="E227" s="124"/>
      <c r="F227" s="125"/>
      <c r="G227" s="180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K227" s="124"/>
      <c r="AL227" s="124"/>
      <c r="AM227" s="124"/>
    </row>
    <row r="228" spans="1:39" s="144" customFormat="1" x14ac:dyDescent="0.25">
      <c r="A228" s="121"/>
      <c r="B228" s="203"/>
      <c r="C228" s="178"/>
      <c r="D228" s="123"/>
      <c r="E228" s="124"/>
      <c r="F228" s="125"/>
      <c r="G228" s="180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  <c r="AH228" s="124"/>
      <c r="AK228" s="124"/>
      <c r="AL228" s="124"/>
      <c r="AM228" s="124"/>
    </row>
    <row r="229" spans="1:39" s="144" customFormat="1" x14ac:dyDescent="0.25">
      <c r="A229" s="121"/>
      <c r="B229" s="203"/>
      <c r="C229" s="178"/>
      <c r="D229" s="123"/>
      <c r="E229" s="124"/>
      <c r="F229" s="125"/>
      <c r="G229" s="180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  <c r="AH229" s="124"/>
      <c r="AK229" s="124"/>
      <c r="AL229" s="124"/>
      <c r="AM229" s="124"/>
    </row>
    <row r="230" spans="1:39" s="144" customFormat="1" x14ac:dyDescent="0.25">
      <c r="A230" s="121"/>
      <c r="B230" s="203"/>
      <c r="C230" s="178"/>
      <c r="D230" s="123"/>
      <c r="E230" s="124"/>
      <c r="F230" s="125"/>
      <c r="G230" s="180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  <c r="AH230" s="124"/>
      <c r="AK230" s="124"/>
      <c r="AL230" s="124"/>
      <c r="AM230" s="124"/>
    </row>
    <row r="231" spans="1:39" s="144" customFormat="1" x14ac:dyDescent="0.25">
      <c r="A231" s="121"/>
      <c r="B231" s="203"/>
      <c r="C231" s="178"/>
      <c r="D231" s="123"/>
      <c r="E231" s="124"/>
      <c r="F231" s="125"/>
      <c r="G231" s="180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K231" s="124"/>
      <c r="AL231" s="124"/>
      <c r="AM231" s="124"/>
    </row>
    <row r="232" spans="1:39" s="144" customFormat="1" x14ac:dyDescent="0.25">
      <c r="A232" s="121"/>
      <c r="B232" s="203"/>
      <c r="C232" s="178"/>
      <c r="D232" s="123"/>
      <c r="E232" s="124"/>
      <c r="F232" s="125"/>
      <c r="G232" s="180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K232" s="124"/>
      <c r="AL232" s="124"/>
      <c r="AM232" s="124"/>
    </row>
    <row r="233" spans="1:39" s="144" customFormat="1" x14ac:dyDescent="0.25">
      <c r="A233" s="121"/>
      <c r="B233" s="203"/>
      <c r="C233" s="178"/>
      <c r="D233" s="123"/>
      <c r="E233" s="124"/>
      <c r="F233" s="125"/>
      <c r="G233" s="180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K233" s="124"/>
      <c r="AL233" s="124"/>
      <c r="AM233" s="124"/>
    </row>
    <row r="234" spans="1:39" s="144" customFormat="1" x14ac:dyDescent="0.25">
      <c r="A234" s="121"/>
      <c r="B234" s="203"/>
      <c r="C234" s="178"/>
      <c r="D234" s="123"/>
      <c r="E234" s="124"/>
      <c r="F234" s="125"/>
      <c r="G234" s="180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  <c r="AH234" s="124"/>
      <c r="AK234" s="124"/>
      <c r="AL234" s="124"/>
      <c r="AM234" s="124"/>
    </row>
    <row r="235" spans="1:39" s="144" customFormat="1" x14ac:dyDescent="0.25">
      <c r="A235" s="121"/>
      <c r="B235" s="203"/>
      <c r="C235" s="178"/>
      <c r="D235" s="123"/>
      <c r="E235" s="124"/>
      <c r="F235" s="125"/>
      <c r="G235" s="180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K235" s="124"/>
      <c r="AL235" s="124"/>
      <c r="AM235" s="124"/>
    </row>
    <row r="236" spans="1:39" s="144" customFormat="1" x14ac:dyDescent="0.25">
      <c r="A236" s="121"/>
      <c r="B236" s="203"/>
      <c r="C236" s="178"/>
      <c r="D236" s="123"/>
      <c r="E236" s="124"/>
      <c r="F236" s="125"/>
      <c r="G236" s="180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  <c r="AH236" s="124"/>
      <c r="AK236" s="124"/>
      <c r="AL236" s="124"/>
      <c r="AM236" s="124"/>
    </row>
    <row r="237" spans="1:39" s="144" customFormat="1" x14ac:dyDescent="0.25">
      <c r="A237" s="121"/>
      <c r="B237" s="203"/>
      <c r="C237" s="178"/>
      <c r="D237" s="123"/>
      <c r="E237" s="124"/>
      <c r="F237" s="125"/>
      <c r="G237" s="180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  <c r="AH237" s="124"/>
      <c r="AK237" s="124"/>
      <c r="AL237" s="124"/>
      <c r="AM237" s="124"/>
    </row>
    <row r="238" spans="1:39" s="144" customFormat="1" x14ac:dyDescent="0.25">
      <c r="A238" s="121"/>
      <c r="B238" s="203"/>
      <c r="C238" s="178"/>
      <c r="D238" s="123"/>
      <c r="E238" s="124"/>
      <c r="F238" s="125"/>
      <c r="G238" s="180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  <c r="AG238" s="124"/>
      <c r="AH238" s="124"/>
      <c r="AK238" s="124"/>
      <c r="AL238" s="124"/>
      <c r="AM238" s="124"/>
    </row>
    <row r="239" spans="1:39" s="144" customFormat="1" x14ac:dyDescent="0.25">
      <c r="A239" s="121"/>
      <c r="B239" s="203"/>
      <c r="C239" s="178"/>
      <c r="D239" s="123"/>
      <c r="E239" s="124"/>
      <c r="F239" s="125"/>
      <c r="G239" s="180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  <c r="AA239" s="124"/>
      <c r="AB239" s="124"/>
      <c r="AC239" s="124"/>
      <c r="AD239" s="124"/>
      <c r="AE239" s="124"/>
      <c r="AF239" s="124"/>
      <c r="AG239" s="124"/>
      <c r="AH239" s="124"/>
      <c r="AK239" s="124"/>
      <c r="AL239" s="124"/>
      <c r="AM239" s="124"/>
    </row>
    <row r="240" spans="1:39" s="144" customFormat="1" x14ac:dyDescent="0.25">
      <c r="A240" s="121"/>
      <c r="B240" s="203"/>
      <c r="C240" s="178"/>
      <c r="D240" s="123"/>
      <c r="E240" s="124"/>
      <c r="F240" s="125"/>
      <c r="G240" s="180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  <c r="AG240" s="124"/>
      <c r="AH240" s="124"/>
      <c r="AK240" s="124"/>
      <c r="AL240" s="124"/>
      <c r="AM240" s="124"/>
    </row>
    <row r="241" spans="1:39" s="144" customFormat="1" x14ac:dyDescent="0.25">
      <c r="A241" s="121"/>
      <c r="B241" s="203"/>
      <c r="C241" s="178"/>
      <c r="D241" s="123"/>
      <c r="E241" s="124"/>
      <c r="F241" s="125"/>
      <c r="G241" s="180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  <c r="AB241" s="124"/>
      <c r="AC241" s="124"/>
      <c r="AD241" s="124"/>
      <c r="AE241" s="124"/>
      <c r="AF241" s="124"/>
      <c r="AG241" s="124"/>
      <c r="AH241" s="124"/>
      <c r="AK241" s="124"/>
      <c r="AL241" s="124"/>
      <c r="AM241" s="124"/>
    </row>
    <row r="242" spans="1:39" s="144" customFormat="1" x14ac:dyDescent="0.25">
      <c r="A242" s="121"/>
      <c r="B242" s="203"/>
      <c r="C242" s="178"/>
      <c r="D242" s="123"/>
      <c r="E242" s="124"/>
      <c r="F242" s="125"/>
      <c r="G242" s="180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  <c r="AH242" s="124"/>
      <c r="AK242" s="124"/>
      <c r="AL242" s="124"/>
      <c r="AM242" s="124"/>
    </row>
    <row r="243" spans="1:39" s="144" customFormat="1" x14ac:dyDescent="0.25">
      <c r="A243" s="121"/>
      <c r="B243" s="203"/>
      <c r="C243" s="178"/>
      <c r="D243" s="123"/>
      <c r="E243" s="124"/>
      <c r="F243" s="125"/>
      <c r="G243" s="180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  <c r="AG243" s="124"/>
      <c r="AH243" s="124"/>
      <c r="AK243" s="124"/>
      <c r="AL243" s="124"/>
      <c r="AM243" s="124"/>
    </row>
    <row r="244" spans="1:39" s="144" customFormat="1" x14ac:dyDescent="0.25">
      <c r="A244" s="121"/>
      <c r="B244" s="203"/>
      <c r="C244" s="178"/>
      <c r="D244" s="123"/>
      <c r="E244" s="124"/>
      <c r="F244" s="125"/>
      <c r="G244" s="180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K244" s="124"/>
      <c r="AL244" s="124"/>
      <c r="AM244" s="124"/>
    </row>
    <row r="245" spans="1:39" s="144" customFormat="1" x14ac:dyDescent="0.25">
      <c r="A245" s="121"/>
      <c r="B245" s="203"/>
      <c r="C245" s="178"/>
      <c r="D245" s="123"/>
      <c r="E245" s="124"/>
      <c r="F245" s="125"/>
      <c r="G245" s="180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  <c r="AG245" s="124"/>
      <c r="AH245" s="124"/>
      <c r="AK245" s="124"/>
      <c r="AL245" s="124"/>
      <c r="AM245" s="124"/>
    </row>
    <row r="246" spans="1:39" s="144" customFormat="1" x14ac:dyDescent="0.25">
      <c r="A246" s="121"/>
      <c r="B246" s="203"/>
      <c r="C246" s="178"/>
      <c r="D246" s="123"/>
      <c r="E246" s="124"/>
      <c r="F246" s="125"/>
      <c r="G246" s="180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  <c r="AG246" s="124"/>
      <c r="AH246" s="124"/>
      <c r="AK246" s="124"/>
      <c r="AL246" s="124"/>
      <c r="AM246" s="124"/>
    </row>
    <row r="247" spans="1:39" s="144" customFormat="1" x14ac:dyDescent="0.25">
      <c r="A247" s="121"/>
      <c r="B247" s="203"/>
      <c r="C247" s="178"/>
      <c r="D247" s="123"/>
      <c r="E247" s="124"/>
      <c r="F247" s="125"/>
      <c r="G247" s="180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  <c r="AH247" s="124"/>
      <c r="AK247" s="124"/>
      <c r="AL247" s="124"/>
      <c r="AM247" s="124"/>
    </row>
    <row r="248" spans="1:39" s="144" customFormat="1" x14ac:dyDescent="0.25">
      <c r="A248" s="121"/>
      <c r="B248" s="203"/>
      <c r="C248" s="178"/>
      <c r="D248" s="123"/>
      <c r="E248" s="124"/>
      <c r="F248" s="125"/>
      <c r="G248" s="180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  <c r="AH248" s="124"/>
      <c r="AK248" s="124"/>
      <c r="AL248" s="124"/>
      <c r="AM248" s="124"/>
    </row>
    <row r="249" spans="1:39" s="144" customFormat="1" x14ac:dyDescent="0.25">
      <c r="A249" s="121"/>
      <c r="B249" s="203"/>
      <c r="C249" s="178"/>
      <c r="D249" s="123"/>
      <c r="E249" s="124"/>
      <c r="F249" s="125"/>
      <c r="G249" s="180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K249" s="124"/>
      <c r="AL249" s="124"/>
      <c r="AM249" s="124"/>
    </row>
    <row r="250" spans="1:39" s="144" customFormat="1" x14ac:dyDescent="0.25">
      <c r="A250" s="121"/>
      <c r="B250" s="203"/>
      <c r="C250" s="178"/>
      <c r="D250" s="123"/>
      <c r="E250" s="124"/>
      <c r="F250" s="125"/>
      <c r="G250" s="180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  <c r="AH250" s="124"/>
      <c r="AK250" s="124"/>
      <c r="AL250" s="124"/>
      <c r="AM250" s="124"/>
    </row>
    <row r="251" spans="1:39" s="144" customFormat="1" x14ac:dyDescent="0.25">
      <c r="A251" s="121"/>
      <c r="B251" s="203"/>
      <c r="C251" s="178"/>
      <c r="D251" s="123"/>
      <c r="E251" s="124"/>
      <c r="F251" s="125"/>
      <c r="G251" s="180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  <c r="AH251" s="124"/>
      <c r="AK251" s="124"/>
      <c r="AL251" s="124"/>
      <c r="AM251" s="124"/>
    </row>
    <row r="252" spans="1:39" s="144" customFormat="1" x14ac:dyDescent="0.25">
      <c r="A252" s="121"/>
      <c r="B252" s="203"/>
      <c r="C252" s="178"/>
      <c r="D252" s="123"/>
      <c r="E252" s="124"/>
      <c r="F252" s="125"/>
      <c r="G252" s="180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  <c r="AH252" s="124"/>
      <c r="AK252" s="124"/>
      <c r="AL252" s="124"/>
      <c r="AM252" s="124"/>
    </row>
    <row r="253" spans="1:39" s="144" customFormat="1" x14ac:dyDescent="0.25">
      <c r="A253" s="121"/>
      <c r="B253" s="203"/>
      <c r="C253" s="178"/>
      <c r="D253" s="123"/>
      <c r="E253" s="124"/>
      <c r="F253" s="125"/>
      <c r="G253" s="180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K253" s="124"/>
      <c r="AL253" s="124"/>
      <c r="AM253" s="124"/>
    </row>
    <row r="254" spans="1:39" s="144" customFormat="1" x14ac:dyDescent="0.25">
      <c r="A254" s="121"/>
      <c r="B254" s="203"/>
      <c r="C254" s="178"/>
      <c r="D254" s="123"/>
      <c r="E254" s="124"/>
      <c r="F254" s="125"/>
      <c r="G254" s="180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K254" s="124"/>
      <c r="AL254" s="124"/>
      <c r="AM254" s="124"/>
    </row>
    <row r="255" spans="1:39" s="144" customFormat="1" x14ac:dyDescent="0.25">
      <c r="A255" s="121"/>
      <c r="B255" s="203"/>
      <c r="C255" s="178"/>
      <c r="D255" s="123"/>
      <c r="E255" s="124"/>
      <c r="F255" s="125"/>
      <c r="G255" s="180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K255" s="124"/>
      <c r="AL255" s="124"/>
      <c r="AM255" s="124"/>
    </row>
    <row r="256" spans="1:39" s="144" customFormat="1" x14ac:dyDescent="0.25">
      <c r="A256" s="121"/>
      <c r="B256" s="203"/>
      <c r="C256" s="178"/>
      <c r="D256" s="123"/>
      <c r="E256" s="124"/>
      <c r="F256" s="125"/>
      <c r="G256" s="180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  <c r="AG256" s="124"/>
      <c r="AH256" s="124"/>
      <c r="AK256" s="124"/>
      <c r="AL256" s="124"/>
      <c r="AM256" s="124"/>
    </row>
    <row r="257" spans="1:39" s="144" customFormat="1" x14ac:dyDescent="0.25">
      <c r="A257" s="121"/>
      <c r="B257" s="203"/>
      <c r="C257" s="178"/>
      <c r="D257" s="123"/>
      <c r="E257" s="124"/>
      <c r="F257" s="125"/>
      <c r="G257" s="180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  <c r="AH257" s="124"/>
      <c r="AK257" s="124"/>
      <c r="AL257" s="124"/>
      <c r="AM257" s="124"/>
    </row>
    <row r="258" spans="1:39" s="144" customFormat="1" x14ac:dyDescent="0.25">
      <c r="A258" s="121"/>
      <c r="B258" s="203"/>
      <c r="C258" s="178"/>
      <c r="D258" s="123"/>
      <c r="E258" s="124"/>
      <c r="F258" s="125"/>
      <c r="G258" s="180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K258" s="124"/>
      <c r="AL258" s="124"/>
      <c r="AM258" s="124"/>
    </row>
    <row r="259" spans="1:39" s="144" customFormat="1" x14ac:dyDescent="0.25">
      <c r="A259" s="121"/>
      <c r="B259" s="203"/>
      <c r="C259" s="178"/>
      <c r="D259" s="123"/>
      <c r="E259" s="124"/>
      <c r="F259" s="125"/>
      <c r="G259" s="180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  <c r="AG259" s="124"/>
      <c r="AH259" s="124"/>
      <c r="AK259" s="124"/>
      <c r="AL259" s="124"/>
      <c r="AM259" s="124"/>
    </row>
    <row r="260" spans="1:39" s="144" customFormat="1" x14ac:dyDescent="0.25">
      <c r="A260" s="121"/>
      <c r="B260" s="203"/>
      <c r="C260" s="178"/>
      <c r="D260" s="123"/>
      <c r="E260" s="124"/>
      <c r="F260" s="125"/>
      <c r="G260" s="180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  <c r="AB260" s="124"/>
      <c r="AC260" s="124"/>
      <c r="AD260" s="124"/>
      <c r="AE260" s="124"/>
      <c r="AF260" s="124"/>
      <c r="AG260" s="124"/>
      <c r="AH260" s="124"/>
      <c r="AK260" s="124"/>
      <c r="AL260" s="124"/>
      <c r="AM260" s="124"/>
    </row>
    <row r="261" spans="1:39" s="144" customFormat="1" x14ac:dyDescent="0.25">
      <c r="A261" s="121"/>
      <c r="B261" s="203"/>
      <c r="C261" s="178"/>
      <c r="D261" s="123"/>
      <c r="E261" s="124"/>
      <c r="F261" s="125"/>
      <c r="G261" s="180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  <c r="AB261" s="124"/>
      <c r="AC261" s="124"/>
      <c r="AD261" s="124"/>
      <c r="AE261" s="124"/>
      <c r="AF261" s="124"/>
      <c r="AG261" s="124"/>
      <c r="AH261" s="124"/>
      <c r="AK261" s="124"/>
      <c r="AL261" s="124"/>
      <c r="AM261" s="124"/>
    </row>
    <row r="262" spans="1:39" s="144" customFormat="1" x14ac:dyDescent="0.25">
      <c r="A262" s="121"/>
      <c r="B262" s="203"/>
      <c r="C262" s="178"/>
      <c r="D262" s="123"/>
      <c r="E262" s="124"/>
      <c r="F262" s="125"/>
      <c r="G262" s="180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  <c r="AH262" s="124"/>
      <c r="AK262" s="124"/>
      <c r="AL262" s="124"/>
      <c r="AM262" s="124"/>
    </row>
    <row r="263" spans="1:39" s="144" customFormat="1" x14ac:dyDescent="0.25">
      <c r="A263" s="121"/>
      <c r="B263" s="203"/>
      <c r="C263" s="178"/>
      <c r="D263" s="123"/>
      <c r="E263" s="124"/>
      <c r="F263" s="125"/>
      <c r="G263" s="180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K263" s="124"/>
      <c r="AL263" s="124"/>
      <c r="AM263" s="124"/>
    </row>
    <row r="264" spans="1:39" s="144" customFormat="1" x14ac:dyDescent="0.25">
      <c r="A264" s="121"/>
      <c r="B264" s="203"/>
      <c r="C264" s="178"/>
      <c r="D264" s="123"/>
      <c r="E264" s="124"/>
      <c r="F264" s="125"/>
      <c r="G264" s="180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K264" s="124"/>
      <c r="AL264" s="124"/>
      <c r="AM264" s="124"/>
    </row>
    <row r="265" spans="1:39" s="144" customFormat="1" x14ac:dyDescent="0.25">
      <c r="A265" s="121"/>
      <c r="B265" s="203"/>
      <c r="C265" s="178"/>
      <c r="D265" s="123"/>
      <c r="E265" s="124"/>
      <c r="F265" s="125"/>
      <c r="G265" s="180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K265" s="124"/>
      <c r="AL265" s="124"/>
      <c r="AM265" s="124"/>
    </row>
    <row r="266" spans="1:39" s="144" customFormat="1" x14ac:dyDescent="0.25">
      <c r="A266" s="121"/>
      <c r="B266" s="203"/>
      <c r="C266" s="178"/>
      <c r="D266" s="123"/>
      <c r="E266" s="124"/>
      <c r="F266" s="125"/>
      <c r="G266" s="180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  <c r="AA266" s="124"/>
      <c r="AB266" s="124"/>
      <c r="AC266" s="124"/>
      <c r="AD266" s="124"/>
      <c r="AE266" s="124"/>
      <c r="AF266" s="124"/>
      <c r="AG266" s="124"/>
      <c r="AH266" s="124"/>
      <c r="AK266" s="124"/>
      <c r="AL266" s="124"/>
      <c r="AM266" s="124"/>
    </row>
    <row r="267" spans="1:39" s="144" customFormat="1" x14ac:dyDescent="0.25">
      <c r="A267" s="121"/>
      <c r="B267" s="203"/>
      <c r="C267" s="178"/>
      <c r="D267" s="123"/>
      <c r="E267" s="124"/>
      <c r="F267" s="125"/>
      <c r="G267" s="180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24"/>
      <c r="AC267" s="124"/>
      <c r="AD267" s="124"/>
      <c r="AE267" s="124"/>
      <c r="AF267" s="124"/>
      <c r="AG267" s="124"/>
      <c r="AH267" s="124"/>
      <c r="AK267" s="124"/>
      <c r="AL267" s="124"/>
      <c r="AM267" s="124"/>
    </row>
    <row r="268" spans="1:39" s="144" customFormat="1" x14ac:dyDescent="0.25">
      <c r="A268" s="121"/>
      <c r="B268" s="203"/>
      <c r="C268" s="178"/>
      <c r="D268" s="123"/>
      <c r="E268" s="124"/>
      <c r="F268" s="125"/>
      <c r="G268" s="180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  <c r="AA268" s="124"/>
      <c r="AB268" s="124"/>
      <c r="AC268" s="124"/>
      <c r="AD268" s="124"/>
      <c r="AE268" s="124"/>
      <c r="AF268" s="124"/>
      <c r="AG268" s="124"/>
      <c r="AH268" s="124"/>
      <c r="AK268" s="124"/>
      <c r="AL268" s="124"/>
      <c r="AM268" s="124"/>
    </row>
    <row r="269" spans="1:39" s="144" customFormat="1" x14ac:dyDescent="0.25">
      <c r="A269" s="121"/>
      <c r="B269" s="203"/>
      <c r="C269" s="178"/>
      <c r="D269" s="123"/>
      <c r="E269" s="124"/>
      <c r="F269" s="125"/>
      <c r="G269" s="180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  <c r="AA269" s="124"/>
      <c r="AB269" s="124"/>
      <c r="AC269" s="124"/>
      <c r="AD269" s="124"/>
      <c r="AE269" s="124"/>
      <c r="AF269" s="124"/>
      <c r="AG269" s="124"/>
      <c r="AH269" s="124"/>
      <c r="AK269" s="124"/>
      <c r="AL269" s="124"/>
      <c r="AM269" s="124"/>
    </row>
    <row r="270" spans="1:39" s="144" customFormat="1" x14ac:dyDescent="0.25">
      <c r="A270" s="121"/>
      <c r="B270" s="203"/>
      <c r="C270" s="178"/>
      <c r="D270" s="123"/>
      <c r="E270" s="124"/>
      <c r="F270" s="125"/>
      <c r="G270" s="180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  <c r="AA270" s="124"/>
      <c r="AB270" s="124"/>
      <c r="AC270" s="124"/>
      <c r="AD270" s="124"/>
      <c r="AE270" s="124"/>
      <c r="AF270" s="124"/>
      <c r="AG270" s="124"/>
      <c r="AH270" s="124"/>
      <c r="AK270" s="124"/>
      <c r="AL270" s="124"/>
      <c r="AM270" s="124"/>
    </row>
    <row r="271" spans="1:39" s="144" customFormat="1" x14ac:dyDescent="0.25">
      <c r="A271" s="121"/>
      <c r="B271" s="203"/>
      <c r="C271" s="178"/>
      <c r="D271" s="123"/>
      <c r="E271" s="124"/>
      <c r="F271" s="125"/>
      <c r="G271" s="180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  <c r="AH271" s="124"/>
      <c r="AK271" s="124"/>
      <c r="AL271" s="124"/>
      <c r="AM271" s="124"/>
    </row>
    <row r="272" spans="1:39" s="144" customFormat="1" x14ac:dyDescent="0.25">
      <c r="A272" s="121"/>
      <c r="B272" s="203"/>
      <c r="C272" s="178"/>
      <c r="D272" s="123"/>
      <c r="E272" s="124"/>
      <c r="F272" s="125"/>
      <c r="G272" s="180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  <c r="AA272" s="124"/>
      <c r="AB272" s="124"/>
      <c r="AC272" s="124"/>
      <c r="AD272" s="124"/>
      <c r="AE272" s="124"/>
      <c r="AF272" s="124"/>
      <c r="AG272" s="124"/>
      <c r="AH272" s="124"/>
      <c r="AK272" s="124"/>
      <c r="AL272" s="124"/>
      <c r="AM272" s="124"/>
    </row>
    <row r="273" spans="1:39" s="144" customFormat="1" x14ac:dyDescent="0.25">
      <c r="A273" s="121"/>
      <c r="B273" s="203"/>
      <c r="C273" s="178"/>
      <c r="D273" s="123"/>
      <c r="E273" s="124"/>
      <c r="F273" s="125"/>
      <c r="G273" s="180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  <c r="AA273" s="124"/>
      <c r="AB273" s="124"/>
      <c r="AC273" s="124"/>
      <c r="AD273" s="124"/>
      <c r="AE273" s="124"/>
      <c r="AF273" s="124"/>
      <c r="AG273" s="124"/>
      <c r="AH273" s="124"/>
      <c r="AK273" s="124"/>
      <c r="AL273" s="124"/>
      <c r="AM273" s="124"/>
    </row>
    <row r="274" spans="1:39" s="144" customFormat="1" x14ac:dyDescent="0.25">
      <c r="A274" s="121"/>
      <c r="B274" s="203"/>
      <c r="C274" s="178"/>
      <c r="D274" s="123"/>
      <c r="E274" s="124"/>
      <c r="F274" s="125"/>
      <c r="G274" s="180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  <c r="AA274" s="124"/>
      <c r="AB274" s="124"/>
      <c r="AC274" s="124"/>
      <c r="AD274" s="124"/>
      <c r="AE274" s="124"/>
      <c r="AF274" s="124"/>
      <c r="AG274" s="124"/>
      <c r="AH274" s="124"/>
      <c r="AK274" s="124"/>
      <c r="AL274" s="124"/>
      <c r="AM274" s="124"/>
    </row>
    <row r="275" spans="1:39" s="144" customFormat="1" x14ac:dyDescent="0.25">
      <c r="A275" s="121"/>
      <c r="B275" s="203"/>
      <c r="C275" s="178"/>
      <c r="D275" s="123"/>
      <c r="E275" s="124"/>
      <c r="F275" s="125"/>
      <c r="G275" s="180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  <c r="AA275" s="124"/>
      <c r="AB275" s="124"/>
      <c r="AC275" s="124"/>
      <c r="AD275" s="124"/>
      <c r="AE275" s="124"/>
      <c r="AF275" s="124"/>
      <c r="AG275" s="124"/>
      <c r="AH275" s="124"/>
      <c r="AK275" s="124"/>
      <c r="AL275" s="124"/>
      <c r="AM275" s="124"/>
    </row>
    <row r="276" spans="1:39" s="144" customFormat="1" x14ac:dyDescent="0.25">
      <c r="A276" s="121"/>
      <c r="B276" s="203"/>
      <c r="C276" s="178"/>
      <c r="D276" s="123"/>
      <c r="E276" s="124"/>
      <c r="F276" s="125"/>
      <c r="G276" s="180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  <c r="AA276" s="124"/>
      <c r="AB276" s="124"/>
      <c r="AC276" s="124"/>
      <c r="AD276" s="124"/>
      <c r="AE276" s="124"/>
      <c r="AF276" s="124"/>
      <c r="AG276" s="124"/>
      <c r="AH276" s="124"/>
      <c r="AK276" s="124"/>
      <c r="AL276" s="124"/>
      <c r="AM276" s="124"/>
    </row>
    <row r="277" spans="1:39" s="144" customFormat="1" x14ac:dyDescent="0.25">
      <c r="A277" s="121"/>
      <c r="B277" s="203"/>
      <c r="C277" s="178"/>
      <c r="D277" s="123"/>
      <c r="E277" s="124"/>
      <c r="F277" s="125"/>
      <c r="G277" s="180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K277" s="124"/>
      <c r="AL277" s="124"/>
      <c r="AM277" s="124"/>
    </row>
    <row r="278" spans="1:39" s="144" customFormat="1" x14ac:dyDescent="0.25">
      <c r="A278" s="121"/>
      <c r="B278" s="203"/>
      <c r="C278" s="178"/>
      <c r="D278" s="123"/>
      <c r="E278" s="124"/>
      <c r="F278" s="125"/>
      <c r="G278" s="180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  <c r="AH278" s="124"/>
      <c r="AK278" s="124"/>
      <c r="AL278" s="124"/>
      <c r="AM278" s="124"/>
    </row>
    <row r="279" spans="1:39" s="144" customFormat="1" x14ac:dyDescent="0.25">
      <c r="A279" s="121"/>
      <c r="B279" s="203"/>
      <c r="C279" s="178"/>
      <c r="D279" s="123"/>
      <c r="E279" s="124"/>
      <c r="F279" s="125"/>
      <c r="G279" s="180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  <c r="AH279" s="124"/>
      <c r="AK279" s="124"/>
      <c r="AL279" s="124"/>
      <c r="AM279" s="124"/>
    </row>
    <row r="280" spans="1:39" s="144" customFormat="1" x14ac:dyDescent="0.25">
      <c r="A280" s="121"/>
      <c r="B280" s="203"/>
      <c r="C280" s="178"/>
      <c r="D280" s="123"/>
      <c r="E280" s="124"/>
      <c r="F280" s="125"/>
      <c r="G280" s="180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K280" s="124"/>
      <c r="AL280" s="124"/>
      <c r="AM280" s="124"/>
    </row>
    <row r="281" spans="1:39" s="144" customFormat="1" x14ac:dyDescent="0.25">
      <c r="A281" s="121"/>
      <c r="B281" s="203"/>
      <c r="C281" s="178"/>
      <c r="D281" s="123"/>
      <c r="E281" s="124"/>
      <c r="F281" s="125"/>
      <c r="G281" s="180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K281" s="124"/>
      <c r="AL281" s="124"/>
      <c r="AM281" s="124"/>
    </row>
    <row r="282" spans="1:39" s="144" customFormat="1" x14ac:dyDescent="0.25">
      <c r="A282" s="121"/>
      <c r="B282" s="203"/>
      <c r="C282" s="178"/>
      <c r="D282" s="123"/>
      <c r="E282" s="124"/>
      <c r="F282" s="125"/>
      <c r="G282" s="180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  <c r="AH282" s="124"/>
      <c r="AK282" s="124"/>
      <c r="AL282" s="124"/>
      <c r="AM282" s="124"/>
    </row>
    <row r="283" spans="1:39" s="144" customFormat="1" x14ac:dyDescent="0.25">
      <c r="A283" s="121"/>
      <c r="B283" s="203"/>
      <c r="C283" s="178"/>
      <c r="D283" s="123"/>
      <c r="E283" s="124"/>
      <c r="F283" s="125"/>
      <c r="G283" s="180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  <c r="AB283" s="124"/>
      <c r="AC283" s="124"/>
      <c r="AD283" s="124"/>
      <c r="AE283" s="124"/>
      <c r="AF283" s="124"/>
      <c r="AG283" s="124"/>
      <c r="AH283" s="124"/>
      <c r="AK283" s="124"/>
      <c r="AL283" s="124"/>
      <c r="AM283" s="124"/>
    </row>
    <row r="284" spans="1:39" s="144" customFormat="1" x14ac:dyDescent="0.25">
      <c r="A284" s="121"/>
      <c r="B284" s="203"/>
      <c r="C284" s="178"/>
      <c r="D284" s="123"/>
      <c r="E284" s="124"/>
      <c r="F284" s="125"/>
      <c r="G284" s="180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  <c r="AH284" s="124"/>
      <c r="AK284" s="124"/>
      <c r="AL284" s="124"/>
      <c r="AM284" s="124"/>
    </row>
    <row r="285" spans="1:39" s="144" customFormat="1" x14ac:dyDescent="0.25">
      <c r="A285" s="121"/>
      <c r="B285" s="203"/>
      <c r="C285" s="178"/>
      <c r="D285" s="123"/>
      <c r="E285" s="124"/>
      <c r="F285" s="125"/>
      <c r="G285" s="180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  <c r="AH285" s="124"/>
      <c r="AK285" s="124"/>
      <c r="AL285" s="124"/>
      <c r="AM285" s="124"/>
    </row>
    <row r="286" spans="1:39" s="144" customFormat="1" x14ac:dyDescent="0.25">
      <c r="A286" s="121"/>
      <c r="B286" s="203"/>
      <c r="C286" s="178"/>
      <c r="D286" s="123"/>
      <c r="E286" s="124"/>
      <c r="F286" s="125"/>
      <c r="G286" s="180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  <c r="AH286" s="124"/>
      <c r="AK286" s="124"/>
      <c r="AL286" s="124"/>
      <c r="AM286" s="124"/>
    </row>
    <row r="287" spans="1:39" s="144" customFormat="1" x14ac:dyDescent="0.25">
      <c r="A287" s="121"/>
      <c r="B287" s="203"/>
      <c r="C287" s="178"/>
      <c r="D287" s="123"/>
      <c r="E287" s="124"/>
      <c r="F287" s="125"/>
      <c r="G287" s="180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K287" s="124"/>
      <c r="AL287" s="124"/>
      <c r="AM287" s="124"/>
    </row>
    <row r="288" spans="1:39" s="144" customFormat="1" x14ac:dyDescent="0.25">
      <c r="A288" s="121"/>
      <c r="B288" s="203"/>
      <c r="C288" s="178"/>
      <c r="D288" s="123"/>
      <c r="E288" s="124"/>
      <c r="F288" s="125"/>
      <c r="G288" s="180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  <c r="AB288" s="124"/>
      <c r="AC288" s="124"/>
      <c r="AD288" s="124"/>
      <c r="AE288" s="124"/>
      <c r="AF288" s="124"/>
      <c r="AG288" s="124"/>
      <c r="AH288" s="124"/>
      <c r="AK288" s="124"/>
      <c r="AL288" s="124"/>
      <c r="AM288" s="124"/>
    </row>
    <row r="289" spans="1:39" s="144" customFormat="1" x14ac:dyDescent="0.25">
      <c r="A289" s="121"/>
      <c r="B289" s="203"/>
      <c r="C289" s="178"/>
      <c r="D289" s="123"/>
      <c r="E289" s="124"/>
      <c r="F289" s="125"/>
      <c r="G289" s="180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K289" s="124"/>
      <c r="AL289" s="124"/>
      <c r="AM289" s="124"/>
    </row>
    <row r="290" spans="1:39" s="144" customFormat="1" x14ac:dyDescent="0.25">
      <c r="A290" s="121"/>
      <c r="B290" s="203"/>
      <c r="C290" s="178"/>
      <c r="D290" s="123"/>
      <c r="E290" s="124"/>
      <c r="F290" s="125"/>
      <c r="G290" s="180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  <c r="AH290" s="124"/>
      <c r="AK290" s="124"/>
      <c r="AL290" s="124"/>
      <c r="AM290" s="124"/>
    </row>
    <row r="291" spans="1:39" s="144" customFormat="1" x14ac:dyDescent="0.25">
      <c r="A291" s="121"/>
      <c r="B291" s="203"/>
      <c r="C291" s="178"/>
      <c r="D291" s="123"/>
      <c r="E291" s="124"/>
      <c r="F291" s="125"/>
      <c r="G291" s="180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K291" s="124"/>
      <c r="AL291" s="124"/>
      <c r="AM291" s="124"/>
    </row>
    <row r="292" spans="1:39" s="144" customFormat="1" x14ac:dyDescent="0.25">
      <c r="A292" s="121"/>
      <c r="B292" s="203"/>
      <c r="C292" s="178"/>
      <c r="D292" s="123"/>
      <c r="E292" s="124"/>
      <c r="F292" s="125"/>
      <c r="G292" s="180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  <c r="AH292" s="124"/>
      <c r="AK292" s="124"/>
      <c r="AL292" s="124"/>
      <c r="AM292" s="124"/>
    </row>
    <row r="293" spans="1:39" s="144" customFormat="1" x14ac:dyDescent="0.25">
      <c r="A293" s="121"/>
      <c r="B293" s="203"/>
      <c r="C293" s="178"/>
      <c r="D293" s="123"/>
      <c r="E293" s="124"/>
      <c r="F293" s="125"/>
      <c r="G293" s="180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  <c r="AB293" s="124"/>
      <c r="AC293" s="124"/>
      <c r="AD293" s="124"/>
      <c r="AE293" s="124"/>
      <c r="AF293" s="124"/>
      <c r="AG293" s="124"/>
      <c r="AH293" s="124"/>
      <c r="AK293" s="124"/>
      <c r="AL293" s="124"/>
      <c r="AM293" s="124"/>
    </row>
    <row r="294" spans="1:39" s="144" customFormat="1" x14ac:dyDescent="0.25">
      <c r="A294" s="121"/>
      <c r="B294" s="203"/>
      <c r="C294" s="178"/>
      <c r="D294" s="123"/>
      <c r="E294" s="124"/>
      <c r="F294" s="125"/>
      <c r="G294" s="180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  <c r="AH294" s="124"/>
      <c r="AK294" s="124"/>
      <c r="AL294" s="124"/>
      <c r="AM294" s="124"/>
    </row>
    <row r="295" spans="1:39" s="144" customFormat="1" x14ac:dyDescent="0.25">
      <c r="A295" s="121"/>
      <c r="B295" s="203"/>
      <c r="C295" s="178"/>
      <c r="D295" s="123"/>
      <c r="E295" s="124"/>
      <c r="F295" s="125"/>
      <c r="G295" s="180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  <c r="AH295" s="124"/>
      <c r="AK295" s="124"/>
      <c r="AL295" s="124"/>
      <c r="AM295" s="124"/>
    </row>
    <row r="296" spans="1:39" s="144" customFormat="1" x14ac:dyDescent="0.25">
      <c r="A296" s="121"/>
      <c r="B296" s="203"/>
      <c r="C296" s="178"/>
      <c r="D296" s="123"/>
      <c r="E296" s="124"/>
      <c r="F296" s="125"/>
      <c r="G296" s="180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  <c r="AH296" s="124"/>
      <c r="AK296" s="124"/>
      <c r="AL296" s="124"/>
      <c r="AM296" s="124"/>
    </row>
    <row r="297" spans="1:39" s="144" customFormat="1" x14ac:dyDescent="0.25">
      <c r="A297" s="121"/>
      <c r="B297" s="203"/>
      <c r="C297" s="178"/>
      <c r="D297" s="123"/>
      <c r="E297" s="124"/>
      <c r="F297" s="125"/>
      <c r="G297" s="180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  <c r="AB297" s="124"/>
      <c r="AC297" s="124"/>
      <c r="AD297" s="124"/>
      <c r="AE297" s="124"/>
      <c r="AF297" s="124"/>
      <c r="AG297" s="124"/>
      <c r="AH297" s="124"/>
      <c r="AK297" s="124"/>
      <c r="AL297" s="124"/>
      <c r="AM297" s="124"/>
    </row>
    <row r="298" spans="1:39" s="144" customFormat="1" x14ac:dyDescent="0.25">
      <c r="A298" s="121"/>
      <c r="B298" s="203"/>
      <c r="C298" s="178"/>
      <c r="D298" s="123"/>
      <c r="E298" s="124"/>
      <c r="F298" s="125"/>
      <c r="G298" s="180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K298" s="124"/>
      <c r="AL298" s="124"/>
      <c r="AM298" s="124"/>
    </row>
    <row r="299" spans="1:39" s="144" customFormat="1" x14ac:dyDescent="0.25">
      <c r="A299" s="121"/>
      <c r="B299" s="203"/>
      <c r="C299" s="178"/>
      <c r="D299" s="123"/>
      <c r="E299" s="124"/>
      <c r="F299" s="125"/>
      <c r="G299" s="180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K299" s="124"/>
      <c r="AL299" s="124"/>
      <c r="AM299" s="124"/>
    </row>
    <row r="300" spans="1:39" s="144" customFormat="1" x14ac:dyDescent="0.25">
      <c r="A300" s="121"/>
      <c r="B300" s="203"/>
      <c r="C300" s="178"/>
      <c r="D300" s="123"/>
      <c r="E300" s="124"/>
      <c r="F300" s="125"/>
      <c r="G300" s="180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  <c r="AA300" s="124"/>
      <c r="AB300" s="124"/>
      <c r="AC300" s="124"/>
      <c r="AD300" s="124"/>
      <c r="AE300" s="124"/>
      <c r="AF300" s="124"/>
      <c r="AG300" s="124"/>
      <c r="AH300" s="124"/>
      <c r="AK300" s="124"/>
      <c r="AL300" s="124"/>
      <c r="AM300" s="124"/>
    </row>
    <row r="301" spans="1:39" s="144" customFormat="1" x14ac:dyDescent="0.25">
      <c r="A301" s="121"/>
      <c r="B301" s="203"/>
      <c r="C301" s="178"/>
      <c r="D301" s="123"/>
      <c r="E301" s="124"/>
      <c r="F301" s="125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  <c r="AB301" s="124"/>
      <c r="AC301" s="124"/>
      <c r="AD301" s="124"/>
      <c r="AE301" s="124"/>
      <c r="AF301" s="124"/>
      <c r="AG301" s="124"/>
      <c r="AH301" s="124"/>
      <c r="AK301" s="124"/>
      <c r="AL301" s="124"/>
      <c r="AM301" s="124"/>
    </row>
    <row r="302" spans="1:39" s="144" customFormat="1" x14ac:dyDescent="0.25">
      <c r="A302" s="121"/>
      <c r="B302" s="203"/>
      <c r="C302" s="178"/>
      <c r="D302" s="123"/>
      <c r="E302" s="124"/>
      <c r="F302" s="125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  <c r="AB302" s="124"/>
      <c r="AC302" s="124"/>
      <c r="AD302" s="124"/>
      <c r="AE302" s="124"/>
      <c r="AF302" s="124"/>
      <c r="AG302" s="124"/>
      <c r="AH302" s="124"/>
      <c r="AK302" s="124"/>
      <c r="AL302" s="124"/>
      <c r="AM302" s="124"/>
    </row>
    <row r="303" spans="1:39" s="144" customFormat="1" x14ac:dyDescent="0.25">
      <c r="A303" s="121"/>
      <c r="B303" s="203"/>
      <c r="C303" s="178"/>
      <c r="D303" s="123"/>
      <c r="E303" s="124"/>
      <c r="F303" s="125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  <c r="AB303" s="124"/>
      <c r="AC303" s="124"/>
      <c r="AD303" s="124"/>
      <c r="AE303" s="124"/>
      <c r="AF303" s="124"/>
      <c r="AG303" s="124"/>
      <c r="AH303" s="124"/>
      <c r="AK303" s="124"/>
      <c r="AL303" s="124"/>
      <c r="AM303" s="124"/>
    </row>
    <row r="304" spans="1:39" s="144" customFormat="1" x14ac:dyDescent="0.25">
      <c r="A304" s="121"/>
      <c r="B304" s="203"/>
      <c r="C304" s="178"/>
      <c r="D304" s="123"/>
      <c r="E304" s="124"/>
      <c r="F304" s="125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  <c r="AH304" s="124"/>
      <c r="AK304" s="124"/>
      <c r="AL304" s="124"/>
      <c r="AM304" s="124"/>
    </row>
    <row r="305" spans="1:39" s="144" customFormat="1" x14ac:dyDescent="0.25">
      <c r="A305" s="121"/>
      <c r="B305" s="203"/>
      <c r="C305" s="178"/>
      <c r="D305" s="123"/>
      <c r="E305" s="124"/>
      <c r="F305" s="125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  <c r="AH305" s="124"/>
      <c r="AK305" s="124"/>
      <c r="AL305" s="124"/>
      <c r="AM305" s="124"/>
    </row>
    <row r="306" spans="1:39" s="144" customFormat="1" x14ac:dyDescent="0.25">
      <c r="A306" s="121"/>
      <c r="B306" s="203"/>
      <c r="C306" s="178"/>
      <c r="D306" s="123"/>
      <c r="E306" s="124"/>
      <c r="F306" s="125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  <c r="AH306" s="124"/>
      <c r="AK306" s="124"/>
      <c r="AL306" s="124"/>
      <c r="AM306" s="124"/>
    </row>
  </sheetData>
  <mergeCells count="28">
    <mergeCell ref="AA4:AD4"/>
    <mergeCell ref="AE4:AH4"/>
    <mergeCell ref="AI4:AM5"/>
    <mergeCell ref="H118:L118"/>
    <mergeCell ref="A138:B138"/>
    <mergeCell ref="S4:V4"/>
    <mergeCell ref="W4:Z4"/>
    <mergeCell ref="D140:E140"/>
    <mergeCell ref="D141:E141"/>
    <mergeCell ref="J141:N141"/>
    <mergeCell ref="G4:N5"/>
    <mergeCell ref="O4:R4"/>
    <mergeCell ref="A143:Z143"/>
    <mergeCell ref="AA143:AM143"/>
    <mergeCell ref="A144:Z144"/>
    <mergeCell ref="AA144:AM144"/>
    <mergeCell ref="A145:AD145"/>
    <mergeCell ref="AE145:AM145"/>
    <mergeCell ref="Z150:AH150"/>
    <mergeCell ref="A152:N152"/>
    <mergeCell ref="A153:N153"/>
    <mergeCell ref="A146:AD146"/>
    <mergeCell ref="AE146:AM146"/>
    <mergeCell ref="A147:AD147"/>
    <mergeCell ref="AE147:AM147"/>
    <mergeCell ref="A148:AD148"/>
    <mergeCell ref="AE148:AM148"/>
    <mergeCell ref="J150:L150"/>
  </mergeCells>
  <printOptions horizontalCentered="1"/>
  <pageMargins left="0.23622047244094491" right="0.23622047244094491" top="0.70866141732283472" bottom="0.31496062992125984" header="0.19685039370078741" footer="0"/>
  <pageSetup paperSize="9" scale="60" fitToHeight="2" orientation="landscape" cellComments="asDisplayed" r:id="rId1"/>
  <headerFooter differentFirst="1" scaleWithDoc="0" alignWithMargins="0">
    <oddHeader xml:space="preserve">&amp;C
</oddHeader>
  </headerFooter>
  <rowBreaks count="2" manualBreakCount="2">
    <brk id="31" max="38" man="1"/>
    <brk id="106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2" sqref="G12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PPiW 2022-2023</vt:lpstr>
      <vt:lpstr>Arkusz1</vt:lpstr>
      <vt:lpstr>'PPiW 2022-2023'!Obszar_wydruku</vt:lpstr>
      <vt:lpstr>'PPiW 2022-2023'!Tytuły_wydruku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Majewska Elżbieta</cp:lastModifiedBy>
  <cp:lastPrinted>2022-01-24T21:35:17Z</cp:lastPrinted>
  <dcterms:created xsi:type="dcterms:W3CDTF">1998-05-26T18:21:06Z</dcterms:created>
  <dcterms:modified xsi:type="dcterms:W3CDTF">2025-09-05T15:13:53Z</dcterms:modified>
</cp:coreProperties>
</file>